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OPĆINSKO VIJEĆE - 2021\37. sjednica\"/>
    </mc:Choice>
  </mc:AlternateContent>
  <xr:revisionPtr revIDLastSave="0" documentId="13_ncr:1_{1FE0ADDE-810C-4217-89C2-5C84241EC56D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Sažetak" sheetId="2" r:id="rId1"/>
    <sheet name="Račun prihoda i rashoda" sheetId="3" r:id="rId2"/>
    <sheet name="Račun financiranja" sheetId="4" r:id="rId3"/>
    <sheet name="Posebni dio" sheetId="5" r:id="rId4"/>
  </sheets>
  <definedNames>
    <definedName name="__S0A_Master_DS__X" localSheetId="0">Sažetak!$A$14:$D$34</definedName>
    <definedName name="__S0A_Naslov_DS__" localSheetId="0">Sažetak!$A$8:$D$13</definedName>
    <definedName name="__S1A_G01_DS__X" localSheetId="2">'Račun financiranja'!$A$7:$D$12</definedName>
    <definedName name="__S1A_G01_DS__X" localSheetId="1">'Račun prihoda i rashoda'!$A$7:$D$51</definedName>
    <definedName name="__S1A_G02_DS__X" localSheetId="2">'Račun financiranja'!$A$8:$D$12</definedName>
    <definedName name="__S1A_G02_DS__X" localSheetId="1">'Račun prihoda i rashoda'!$A$8:$D$15</definedName>
    <definedName name="__S1A_G03_DS__X" localSheetId="2">'Račun financiranja'!$A$9:$D$10</definedName>
    <definedName name="__S1A_G03_DS__X" localSheetId="1">'Račun prihoda i rashoda'!$A$9:$D$10</definedName>
    <definedName name="__S1A_Master_DS__X" localSheetId="2">'Račun financiranja'!$A$10:$D$10</definedName>
    <definedName name="__S1A_Master_DS__X" localSheetId="1">'Račun prihoda i rashoda'!$A$10:$D$10</definedName>
    <definedName name="__S1A_Naslov_DS__" localSheetId="2">'Račun financiranja'!$A$1:$D$6</definedName>
    <definedName name="__S1A_Naslov_DS__" localSheetId="1">'Račun prihoda i rashoda'!$A$1:$D$6</definedName>
    <definedName name="__S2A_G01_DS__X" localSheetId="3">'Posebni dio'!#REF!</definedName>
    <definedName name="__S2A_Master_DS__X" localSheetId="3">'Posebni dio'!#REF!</definedName>
    <definedName name="__S2A_Naslov_DS__" localSheetId="3">'Posebni dio'!$A$1:$D$1</definedName>
    <definedName name="S0A_RedoviSveuk" localSheetId="0">Sažetak!#REF!</definedName>
    <definedName name="S0A_Ver1" localSheetId="0">Sažetak!$A$14:$D$34</definedName>
    <definedName name="S1A_RedoviSveuk" localSheetId="2">'Račun financiranja'!$A$13:$D$13</definedName>
    <definedName name="S1A_RedoviSveuk" localSheetId="1">'Račun prihoda i rashoda'!$A$62:$D$62</definedName>
    <definedName name="S2A_RedoviSveuk" localSheetId="3">'Posebni dio'!#REF!</definedName>
  </definedNames>
  <calcPr calcId="191029"/>
</workbook>
</file>

<file path=xl/calcChain.xml><?xml version="1.0" encoding="utf-8"?>
<calcChain xmlns="http://schemas.openxmlformats.org/spreadsheetml/2006/main">
  <c r="C419" i="5" l="1"/>
  <c r="C420" i="5"/>
  <c r="C16" i="5"/>
  <c r="C216" i="5"/>
  <c r="C290" i="5"/>
  <c r="C35" i="5"/>
  <c r="C36" i="5"/>
  <c r="C37" i="5"/>
  <c r="C142" i="5"/>
  <c r="C143" i="5"/>
  <c r="C171" i="5"/>
  <c r="C172" i="5"/>
  <c r="C173" i="5"/>
  <c r="C336" i="5"/>
  <c r="C337" i="5"/>
  <c r="C338" i="5"/>
  <c r="C421" i="5"/>
  <c r="C517" i="5"/>
  <c r="C532" i="5"/>
  <c r="C435" i="5"/>
  <c r="C436" i="5"/>
  <c r="C437" i="5"/>
  <c r="C266" i="5"/>
  <c r="C265" i="5"/>
  <c r="C129" i="5"/>
  <c r="C130" i="5"/>
  <c r="C242" i="5"/>
  <c r="C318" i="5"/>
  <c r="C325" i="5"/>
  <c r="C256" i="5"/>
  <c r="C12" i="5" l="1"/>
  <c r="C11" i="5"/>
  <c r="C200" i="5"/>
  <c r="C201" i="5"/>
  <c r="C481" i="5"/>
  <c r="C230" i="5"/>
  <c r="C388" i="5"/>
  <c r="C474" i="5"/>
  <c r="C468" i="5" s="1"/>
  <c r="C225" i="5"/>
  <c r="C226" i="5"/>
  <c r="C357" i="5"/>
  <c r="C358" i="5"/>
  <c r="C359" i="5"/>
  <c r="C417" i="5"/>
  <c r="C416" i="5"/>
  <c r="C415" i="5"/>
  <c r="C424" i="5"/>
  <c r="C425" i="5"/>
  <c r="C426" i="5"/>
  <c r="C395" i="5"/>
  <c r="C309" i="5"/>
  <c r="C305" i="5" s="1"/>
  <c r="C329" i="5"/>
  <c r="C399" i="5"/>
  <c r="C311" i="5"/>
  <c r="C312" i="5"/>
  <c r="C313" i="5"/>
  <c r="C88" i="5"/>
  <c r="C470" i="5"/>
  <c r="C535" i="5"/>
  <c r="C90" i="5"/>
  <c r="C111" i="5"/>
  <c r="C224" i="5" l="1"/>
  <c r="C323" i="5"/>
  <c r="C324" i="5"/>
  <c r="C322" i="5"/>
  <c r="C306" i="5"/>
  <c r="C469" i="5"/>
  <c r="C189" i="5"/>
  <c r="C190" i="5"/>
  <c r="C191" i="5"/>
  <c r="C192" i="5"/>
  <c r="C370" i="5"/>
  <c r="C371" i="5"/>
  <c r="C372" i="5"/>
  <c r="C165" i="5"/>
  <c r="C166" i="5"/>
  <c r="C167" i="5"/>
  <c r="C121" i="5"/>
  <c r="C122" i="5"/>
  <c r="C114" i="5"/>
  <c r="C110" i="5" s="1"/>
  <c r="C365" i="5" l="1"/>
  <c r="C541" i="5"/>
  <c r="C540" i="5"/>
  <c r="C539" i="5"/>
  <c r="C538" i="5"/>
  <c r="C531" i="5"/>
  <c r="C524" i="5"/>
  <c r="C523" i="5"/>
  <c r="C522" i="5"/>
  <c r="C519" i="5"/>
  <c r="C513" i="5"/>
  <c r="C512" i="5"/>
  <c r="C511" i="5"/>
  <c r="C509" i="5"/>
  <c r="C508" i="5"/>
  <c r="C507" i="5"/>
  <c r="C505" i="5"/>
  <c r="C504" i="5"/>
  <c r="C503" i="5"/>
  <c r="C497" i="5"/>
  <c r="C496" i="5"/>
  <c r="C495" i="5"/>
  <c r="C493" i="5"/>
  <c r="C492" i="5"/>
  <c r="C491" i="5"/>
  <c r="C488" i="5"/>
  <c r="C487" i="5"/>
  <c r="C486" i="5"/>
  <c r="C483" i="5"/>
  <c r="C465" i="5"/>
  <c r="C464" i="5"/>
  <c r="C463" i="5"/>
  <c r="C462" i="5"/>
  <c r="C456" i="5"/>
  <c r="C455" i="5"/>
  <c r="C454" i="5"/>
  <c r="C452" i="5"/>
  <c r="C451" i="5"/>
  <c r="C450" i="5"/>
  <c r="C444" i="5"/>
  <c r="C443" i="5"/>
  <c r="C442" i="5"/>
  <c r="C441" i="5"/>
  <c r="C433" i="5"/>
  <c r="C412" i="5"/>
  <c r="C411" i="5"/>
  <c r="D409" i="5"/>
  <c r="C409" i="5"/>
  <c r="D408" i="5"/>
  <c r="C408" i="5"/>
  <c r="C405" i="5"/>
  <c r="C404" i="5"/>
  <c r="C403" i="5"/>
  <c r="C401" i="5"/>
  <c r="C397" i="5" s="1"/>
  <c r="C393" i="5"/>
  <c r="C391" i="5"/>
  <c r="C378" i="5"/>
  <c r="C377" i="5"/>
  <c r="C376" i="5"/>
  <c r="C375" i="5"/>
  <c r="C368" i="5"/>
  <c r="C367" i="5"/>
  <c r="C366" i="5"/>
  <c r="C355" i="5"/>
  <c r="C354" i="5"/>
  <c r="C353" i="5"/>
  <c r="C350" i="5"/>
  <c r="C349" i="5"/>
  <c r="C348" i="5"/>
  <c r="C346" i="5"/>
  <c r="C345" i="5"/>
  <c r="C344" i="5"/>
  <c r="C320" i="5"/>
  <c r="C307" i="5"/>
  <c r="C302" i="5"/>
  <c r="C301" i="5"/>
  <c r="C300" i="5"/>
  <c r="C299" i="5"/>
  <c r="C293" i="5"/>
  <c r="C289" i="5" s="1"/>
  <c r="C287" i="5"/>
  <c r="C286" i="5"/>
  <c r="D278" i="5"/>
  <c r="C278" i="5"/>
  <c r="D277" i="5"/>
  <c r="C277" i="5"/>
  <c r="D276" i="5"/>
  <c r="C276" i="5"/>
  <c r="D275" i="5"/>
  <c r="C275" i="5"/>
  <c r="C273" i="5"/>
  <c r="C272" i="5"/>
  <c r="C270" i="5"/>
  <c r="C269" i="5"/>
  <c r="D262" i="5"/>
  <c r="C262" i="5"/>
  <c r="D261" i="5"/>
  <c r="C261" i="5"/>
  <c r="C259" i="5"/>
  <c r="D252" i="5"/>
  <c r="C252" i="5"/>
  <c r="C249" i="5" s="1"/>
  <c r="C250" i="5"/>
  <c r="C246" i="5"/>
  <c r="C241" i="5" s="1"/>
  <c r="C239" i="5"/>
  <c r="C236" i="5" s="1"/>
  <c r="D237" i="5"/>
  <c r="C237" i="5"/>
  <c r="D234" i="5"/>
  <c r="C234" i="5"/>
  <c r="D230" i="5"/>
  <c r="D229" i="5"/>
  <c r="C221" i="5"/>
  <c r="D198" i="5"/>
  <c r="C198" i="5"/>
  <c r="D197" i="5"/>
  <c r="C197" i="5"/>
  <c r="D192" i="5"/>
  <c r="D191" i="5"/>
  <c r="D190" i="5"/>
  <c r="D189" i="5"/>
  <c r="D187" i="5"/>
  <c r="C187" i="5"/>
  <c r="D186" i="5"/>
  <c r="C186" i="5"/>
  <c r="D185" i="5"/>
  <c r="C185" i="5"/>
  <c r="D183" i="5"/>
  <c r="C183" i="5"/>
  <c r="D182" i="5"/>
  <c r="C182" i="5"/>
  <c r="D181" i="5"/>
  <c r="C181" i="5"/>
  <c r="C179" i="5"/>
  <c r="C178" i="5"/>
  <c r="C177" i="5"/>
  <c r="D162" i="5"/>
  <c r="C162" i="5"/>
  <c r="D161" i="5"/>
  <c r="C161" i="5"/>
  <c r="C158" i="5"/>
  <c r="C157" i="5"/>
  <c r="C153" i="5"/>
  <c r="C152" i="5"/>
  <c r="D139" i="5"/>
  <c r="C127" i="5"/>
  <c r="C126" i="5"/>
  <c r="D114" i="5"/>
  <c r="D111" i="5"/>
  <c r="C105" i="5"/>
  <c r="D110" i="5"/>
  <c r="C107" i="5"/>
  <c r="C106" i="5"/>
  <c r="C97" i="5"/>
  <c r="D92" i="5"/>
  <c r="C92" i="5"/>
  <c r="C83" i="5"/>
  <c r="C58" i="5"/>
  <c r="C54" i="5"/>
  <c r="D49" i="5"/>
  <c r="C32" i="5"/>
  <c r="C31" i="5"/>
  <c r="C29" i="5"/>
  <c r="C28" i="5"/>
  <c r="C27" i="5"/>
  <c r="C13" i="5"/>
  <c r="C5" i="5"/>
  <c r="D5" i="5"/>
  <c r="C6" i="5" l="1"/>
  <c r="C490" i="5"/>
  <c r="C335" i="5"/>
  <c r="C316" i="5"/>
  <c r="C317" i="5"/>
  <c r="C304" i="5" s="1"/>
  <c r="C120" i="5"/>
  <c r="C51" i="5" s="1"/>
  <c r="C516" i="5"/>
  <c r="C515" i="5"/>
  <c r="C141" i="5"/>
  <c r="C429" i="5"/>
  <c r="C430" i="5"/>
  <c r="C431" i="5"/>
  <c r="C10" i="5"/>
  <c r="C7" i="5"/>
  <c r="C386" i="5"/>
  <c r="C254" i="5"/>
  <c r="C255" i="5"/>
  <c r="C215" i="5"/>
  <c r="C213" i="5"/>
  <c r="C214" i="5"/>
  <c r="C228" i="5"/>
  <c r="C229" i="5"/>
  <c r="C480" i="5"/>
  <c r="C479" i="5"/>
  <c r="C140" i="5"/>
  <c r="C387" i="5"/>
  <c r="C398" i="5"/>
  <c r="C285" i="5"/>
  <c r="C407" i="5"/>
  <c r="C196" i="5"/>
  <c r="C352" i="5"/>
  <c r="C331" i="5" s="1"/>
  <c r="C449" i="5"/>
  <c r="C362" i="5"/>
  <c r="C264" i="5"/>
  <c r="C53" i="5"/>
  <c r="C195" i="5"/>
  <c r="C446" i="5"/>
  <c r="C52" i="5"/>
  <c r="C284" i="5"/>
  <c r="C529" i="5"/>
  <c r="C280" i="5"/>
  <c r="C526" i="5"/>
  <c r="C248" i="5"/>
  <c r="C530" i="5"/>
  <c r="C502" i="5" l="1"/>
  <c r="C414" i="5"/>
  <c r="C380" i="5" s="1"/>
  <c r="C467" i="5"/>
  <c r="C458" i="5" s="1"/>
  <c r="C385" i="5"/>
  <c r="C296" i="5"/>
  <c r="C134" i="5"/>
  <c r="C44" i="5"/>
  <c r="C43" i="5"/>
  <c r="C499" i="5"/>
  <c r="C223" i="5"/>
  <c r="C206" i="5" s="1"/>
  <c r="C133" i="5" s="1"/>
  <c r="C295" i="5" l="1"/>
  <c r="C543" i="5"/>
  <c r="B68" i="3"/>
  <c r="B153" i="3" s="1"/>
  <c r="B62" i="3"/>
  <c r="D126" i="3" l="1"/>
  <c r="C22" i="3"/>
  <c r="D22" i="3"/>
  <c r="D20" i="3" s="1"/>
  <c r="D23" i="4" l="1"/>
  <c r="D20" i="4" s="1"/>
  <c r="C23" i="4"/>
  <c r="D21" i="4"/>
  <c r="C21" i="4"/>
  <c r="D18" i="4"/>
  <c r="C18" i="4"/>
  <c r="D11" i="4"/>
  <c r="D7" i="4" s="1"/>
  <c r="C11" i="4"/>
  <c r="D9" i="4"/>
  <c r="C9" i="4"/>
  <c r="D6" i="4"/>
  <c r="C6" i="4"/>
  <c r="D191" i="3"/>
  <c r="C191" i="3"/>
  <c r="B191" i="3"/>
  <c r="D188" i="3"/>
  <c r="C188" i="3"/>
  <c r="B188" i="3"/>
  <c r="D186" i="3"/>
  <c r="C186" i="3"/>
  <c r="B186" i="3"/>
  <c r="D184" i="3"/>
  <c r="C184" i="3"/>
  <c r="B184" i="3"/>
  <c r="D181" i="3"/>
  <c r="C181" i="3"/>
  <c r="B181" i="3"/>
  <c r="D180" i="3"/>
  <c r="C180" i="3"/>
  <c r="B180" i="3"/>
  <c r="D173" i="3"/>
  <c r="C173" i="3"/>
  <c r="B173" i="3"/>
  <c r="D170" i="3"/>
  <c r="C170" i="3"/>
  <c r="B170" i="3"/>
  <c r="D168" i="3"/>
  <c r="C168" i="3"/>
  <c r="B168" i="3"/>
  <c r="D166" i="3"/>
  <c r="C166" i="3"/>
  <c r="B166" i="3"/>
  <c r="D164" i="3"/>
  <c r="C164" i="3"/>
  <c r="B164" i="3"/>
  <c r="D163" i="3"/>
  <c r="C163" i="3"/>
  <c r="B163" i="3"/>
  <c r="D151" i="3"/>
  <c r="C151" i="3"/>
  <c r="D145" i="3"/>
  <c r="C145" i="3"/>
  <c r="D141" i="3"/>
  <c r="C141" i="3"/>
  <c r="D136" i="3"/>
  <c r="C136" i="3"/>
  <c r="C132" i="3" s="1"/>
  <c r="D133" i="3"/>
  <c r="C133" i="3"/>
  <c r="D129" i="3"/>
  <c r="D125" i="3" s="1"/>
  <c r="C129" i="3"/>
  <c r="C125" i="3" s="1"/>
  <c r="C126" i="3"/>
  <c r="D122" i="3"/>
  <c r="C122" i="3"/>
  <c r="D121" i="3"/>
  <c r="C121" i="3"/>
  <c r="D118" i="3"/>
  <c r="C118" i="3"/>
  <c r="D117" i="3"/>
  <c r="C117" i="3"/>
  <c r="D114" i="3"/>
  <c r="C114" i="3"/>
  <c r="D113" i="3"/>
  <c r="C113" i="3"/>
  <c r="D109" i="3"/>
  <c r="D106" i="3" s="1"/>
  <c r="C109" i="3"/>
  <c r="C106" i="3" s="1"/>
  <c r="D107" i="3"/>
  <c r="C107" i="3"/>
  <c r="D99" i="3"/>
  <c r="C99" i="3"/>
  <c r="D89" i="3"/>
  <c r="C89" i="3"/>
  <c r="D82" i="3"/>
  <c r="C82" i="3"/>
  <c r="D77" i="3"/>
  <c r="C77" i="3"/>
  <c r="D74" i="3"/>
  <c r="C74" i="3"/>
  <c r="D72" i="3"/>
  <c r="C72" i="3"/>
  <c r="D70" i="3"/>
  <c r="C70" i="3"/>
  <c r="D67" i="3"/>
  <c r="C67" i="3"/>
  <c r="D60" i="3"/>
  <c r="D56" i="3" s="1"/>
  <c r="C60" i="3"/>
  <c r="C56" i="3" s="1"/>
  <c r="D57" i="3"/>
  <c r="C57" i="3"/>
  <c r="D54" i="3"/>
  <c r="C54" i="3"/>
  <c r="D53" i="3"/>
  <c r="C53" i="3"/>
  <c r="D50" i="3"/>
  <c r="C50" i="3"/>
  <c r="D49" i="3"/>
  <c r="C49" i="3"/>
  <c r="D47" i="3"/>
  <c r="C47" i="3"/>
  <c r="D46" i="3"/>
  <c r="C46" i="3"/>
  <c r="D42" i="3"/>
  <c r="C42" i="3"/>
  <c r="D37" i="3"/>
  <c r="C37" i="3"/>
  <c r="D35" i="3"/>
  <c r="C35" i="3"/>
  <c r="D29" i="3"/>
  <c r="D25" i="3" s="1"/>
  <c r="C29" i="3"/>
  <c r="C25" i="3" s="1"/>
  <c r="D26" i="3"/>
  <c r="C26" i="3"/>
  <c r="D16" i="3"/>
  <c r="C16" i="3"/>
  <c r="D17" i="3"/>
  <c r="C17" i="3"/>
  <c r="D14" i="3"/>
  <c r="C14" i="3"/>
  <c r="D11" i="3"/>
  <c r="C11" i="3"/>
  <c r="D9" i="3"/>
  <c r="C9" i="3"/>
  <c r="D6" i="3"/>
  <c r="C6" i="3"/>
  <c r="D33" i="2"/>
  <c r="C33" i="2"/>
  <c r="B33" i="2"/>
  <c r="D28" i="2"/>
  <c r="C28" i="2"/>
  <c r="B28" i="2"/>
  <c r="D25" i="2"/>
  <c r="C25" i="2"/>
  <c r="B25" i="2"/>
  <c r="D24" i="2"/>
  <c r="C24" i="2"/>
  <c r="B24" i="2"/>
  <c r="D20" i="2"/>
  <c r="C20" i="2"/>
  <c r="B20" i="2"/>
  <c r="D19" i="2"/>
  <c r="D32" i="2" s="1"/>
  <c r="C19" i="2"/>
  <c r="C32" i="2" s="1"/>
  <c r="B19" i="2"/>
  <c r="B32" i="2" s="1"/>
  <c r="D16" i="2"/>
  <c r="D29" i="2" s="1"/>
  <c r="C16" i="2"/>
  <c r="C29" i="2" s="1"/>
  <c r="B16" i="2"/>
  <c r="B29" i="2" s="1"/>
  <c r="D13" i="2"/>
  <c r="C13" i="2"/>
  <c r="B13" i="2"/>
  <c r="D19" i="4" l="1"/>
  <c r="D34" i="3"/>
  <c r="D7" i="3" s="1"/>
  <c r="C175" i="3"/>
  <c r="C8" i="3"/>
  <c r="C34" i="2"/>
  <c r="B34" i="2"/>
  <c r="D34" i="2"/>
  <c r="D69" i="3"/>
  <c r="C140" i="3"/>
  <c r="C131" i="3" s="1"/>
  <c r="C69" i="3"/>
  <c r="B193" i="3"/>
  <c r="C34" i="3"/>
  <c r="C76" i="3"/>
  <c r="D52" i="3"/>
  <c r="D25" i="4"/>
  <c r="D13" i="4"/>
  <c r="D8" i="4"/>
  <c r="C52" i="3"/>
  <c r="D8" i="3"/>
  <c r="B175" i="3"/>
  <c r="D193" i="3"/>
  <c r="D76" i="3"/>
  <c r="D68" i="3" s="1"/>
  <c r="D175" i="3"/>
  <c r="D140" i="3"/>
  <c r="C193" i="3"/>
  <c r="D132" i="3"/>
  <c r="D62" i="3" l="1"/>
  <c r="C153" i="3"/>
  <c r="C68" i="3"/>
  <c r="C7" i="3"/>
  <c r="C62" i="3"/>
  <c r="D131" i="3"/>
  <c r="D153" i="3" l="1"/>
</calcChain>
</file>

<file path=xl/sharedStrings.xml><?xml version="1.0" encoding="utf-8"?>
<sst xmlns="http://schemas.openxmlformats.org/spreadsheetml/2006/main" count="866" uniqueCount="429">
  <si>
    <t>I. OPĆI DIO</t>
  </si>
  <si>
    <t>A. SAŽETAK  RAČUNA PRIHODA I RASHODA</t>
  </si>
  <si>
    <t>Brojčana oznaka i naziv</t>
  </si>
  <si>
    <t>Izvorni plan
2024.</t>
  </si>
  <si>
    <t>Tekući plan
2024.</t>
  </si>
  <si>
    <t>Ostvarenje /
Izvršenje
01.-12.2024.</t>
  </si>
  <si>
    <t>1</t>
  </si>
  <si>
    <t>6 Prihodi poslovanja</t>
  </si>
  <si>
    <t>7 Prihodi od prodaje nefinancijske imovine</t>
  </si>
  <si>
    <t xml:space="preserve">PRIHODI </t>
  </si>
  <si>
    <t>3 Rashodi poslovanja</t>
  </si>
  <si>
    <t>4 Rashodi za nabavu nefinancijske imovine</t>
  </si>
  <si>
    <t xml:space="preserve">RASHODI </t>
  </si>
  <si>
    <t>Razlika - višak/manjak</t>
  </si>
  <si>
    <t>B. SAŽETAK  RAČUNA FINANCIRANJA</t>
  </si>
  <si>
    <t>8 Primici od financijske imovine i zaduživanja</t>
  </si>
  <si>
    <t>5 Izdaci za financijsku imovinu i otplate zajmova</t>
  </si>
  <si>
    <t>RAZLIKA PRIMITAKA I IZDATAKA (8 - 5)</t>
  </si>
  <si>
    <t>PRIJENOS SREDSTAVA U SLJEDEĆE RAZDOBLJE/GODINU</t>
  </si>
  <si>
    <t>Neto financiranje: (8 - 5) + Donos - Prijenos</t>
  </si>
  <si>
    <t xml:space="preserve">VIŠAK/MANJAK + NETO FINANCIRANJE </t>
  </si>
  <si>
    <t xml:space="preserve">IZVJEŠTAJ O PRIHODIMA I RASHODIMA PREMA EKONOMSKOJ KLASIFIKACIJI </t>
  </si>
  <si>
    <t>PRIHODI</t>
  </si>
  <si>
    <t>Brojčana oznaka i naziv grupe</t>
  </si>
  <si>
    <t xml:space="preserve"> 61 Prihodi od poreza</t>
  </si>
  <si>
    <t xml:space="preserve">  611 Porez i prirez na dohodak</t>
  </si>
  <si>
    <t xml:space="preserve">   6111 Porez i prirez na dohodak od nesamostalnog rada</t>
  </si>
  <si>
    <t xml:space="preserve">  613 Porezi na imovinu</t>
  </si>
  <si>
    <t xml:space="preserve">   6131 Stalni porezi na nepokretnu imovinu (zemlju, zgrade, kuće i ostalo)</t>
  </si>
  <si>
    <t xml:space="preserve">   6134 Povremeni porezi na imovinu</t>
  </si>
  <si>
    <t xml:space="preserve">  614 Porezi na robu i usluge</t>
  </si>
  <si>
    <t xml:space="preserve">   6142 Porez na promet</t>
  </si>
  <si>
    <t xml:space="preserve"> 63 Pomoći iz inozemstva i od subjekata unutar općeg proračuna</t>
  </si>
  <si>
    <t xml:space="preserve">  633 Pomoći proračunu iz drugih proračuna</t>
  </si>
  <si>
    <t xml:space="preserve">   6331 Tekuće pomoći proračunu iz drugih proračuna</t>
  </si>
  <si>
    <t xml:space="preserve">   6332 Kapitalne pomoći proračunu iz drugih proračuna</t>
  </si>
  <si>
    <t xml:space="preserve">  638 Pomoći temeljem prijenosa EU sredstava</t>
  </si>
  <si>
    <t xml:space="preserve">   6381 Tekuće pomoći temeljem prijenosa EU sredstava</t>
  </si>
  <si>
    <t xml:space="preserve">   6382 Kapitalne pomoći temeljem prijenosa EU sredstava</t>
  </si>
  <si>
    <t xml:space="preserve"> 64 Prihodi od imovine</t>
  </si>
  <si>
    <t xml:space="preserve">  641 Prihodi od financijske imovine</t>
  </si>
  <si>
    <t xml:space="preserve">   6413 Kamate na oročena sredstva i depozite po viđenju</t>
  </si>
  <si>
    <t xml:space="preserve">   6415 Prihodi od pozitivnih tečajnih razlika i razlika zbog primjene valutne klauzule</t>
  </si>
  <si>
    <t xml:space="preserve">  642 Prihodi od nefinancijske imovine</t>
  </si>
  <si>
    <t xml:space="preserve">   6421 Naknade za koncesije</t>
  </si>
  <si>
    <t xml:space="preserve">   6423 Naknada za korištenje nefinancijske imovine</t>
  </si>
  <si>
    <t xml:space="preserve">   6429 Ostali prihodi od nefinancijske imovine</t>
  </si>
  <si>
    <t xml:space="preserve"> 65 Prihodi od upravnih i admin. pristojbi, pristojbi po posebn.propisima i naknada</t>
  </si>
  <si>
    <t xml:space="preserve">  651 Upravne i administrativne pristojbe</t>
  </si>
  <si>
    <t xml:space="preserve">   6514 Ostale pristojbe i naknade</t>
  </si>
  <si>
    <t xml:space="preserve">  652 Prihodi po posebnim propisima</t>
  </si>
  <si>
    <t xml:space="preserve">   6522 Prihodi vodnog gospodarstva</t>
  </si>
  <si>
    <t xml:space="preserve">   6524 Doprinosi za šume</t>
  </si>
  <si>
    <t xml:space="preserve">   6525 Mjesni samodoprinos</t>
  </si>
  <si>
    <t xml:space="preserve">   6526 Ostali nespomenuti prihodi</t>
  </si>
  <si>
    <t xml:space="preserve">  653 Komunalni doprinosi i naknade</t>
  </si>
  <si>
    <t xml:space="preserve">   6531 Komunalni doprinosi</t>
  </si>
  <si>
    <t xml:space="preserve">   6532 Komunalne naknade</t>
  </si>
  <si>
    <t xml:space="preserve">   6533 Naknade za priključak</t>
  </si>
  <si>
    <t xml:space="preserve"> 66 Prihodi od prodaje proizvoda i robe te pruženih usluga i prihodi od donacija</t>
  </si>
  <si>
    <t xml:space="preserve">  661 Prihodi od prodaje proizvoda i robe te pruženih usluga</t>
  </si>
  <si>
    <t xml:space="preserve">   6615 Prihodi od pruženih usluga</t>
  </si>
  <si>
    <t xml:space="preserve"> 68 Kazne, upravne mjere i ostali prihodi</t>
  </si>
  <si>
    <t xml:space="preserve">  681 Kazne i upravne mjere</t>
  </si>
  <si>
    <t xml:space="preserve">   6819 Ostale kazne</t>
  </si>
  <si>
    <t xml:space="preserve"> 71 Prihodi od prodaje neproizvedene dugotrajne imovine</t>
  </si>
  <si>
    <t xml:space="preserve">  711 Prihodi od prodaje materijalne imovine - prirodnih bogatstava</t>
  </si>
  <si>
    <t xml:space="preserve">   7111 Zemljište</t>
  </si>
  <si>
    <t xml:space="preserve"> 72 Prihodi od prodaje proizvedene dugotrajne imovine</t>
  </si>
  <si>
    <t xml:space="preserve">  721 Prihodi od prodaje građevinskih objekata</t>
  </si>
  <si>
    <t xml:space="preserve">   7211 Stambeni objekti</t>
  </si>
  <si>
    <t xml:space="preserve">   7214 Ostali građevinski objekti</t>
  </si>
  <si>
    <t xml:space="preserve">  722 Prihodi od prodaje postrojenja i opreme</t>
  </si>
  <si>
    <t xml:space="preserve">   7227 Uređaji, strojevi i oprema za ostale namjene</t>
  </si>
  <si>
    <t>SVEUKUPNO:</t>
  </si>
  <si>
    <t>RASHODI</t>
  </si>
  <si>
    <t xml:space="preserve"> 31 Rashodi za zaposlene</t>
  </si>
  <si>
    <t xml:space="preserve">  311 Plaće (Bruto)</t>
  </si>
  <si>
    <t xml:space="preserve">   3111 Plaće za redovan rad</t>
  </si>
  <si>
    <t xml:space="preserve">  312 Ostali rashodi za zaposlene</t>
  </si>
  <si>
    <t xml:space="preserve">   3121 Ostali rashodi za zaposlene</t>
  </si>
  <si>
    <t xml:space="preserve">  313 Doprinosi na plaće</t>
  </si>
  <si>
    <t xml:space="preserve">   3132 Doprinosi za obvezno zdravstveno osiguranje</t>
  </si>
  <si>
    <t xml:space="preserve"> 32 Materijalni rashodi</t>
  </si>
  <si>
    <t xml:space="preserve">  321 Naknade troškova zaposlenima</t>
  </si>
  <si>
    <t xml:space="preserve">   3211 Službena putovanja</t>
  </si>
  <si>
    <t xml:space="preserve">   3212 Naknade za prijevoz, za rad na terenu i odvojeni život</t>
  </si>
  <si>
    <t xml:space="preserve">   3213 Stručno usavršavanje zaposlenika</t>
  </si>
  <si>
    <t xml:space="preserve">   3214 Ostale naknade troškova zaposlenima</t>
  </si>
  <si>
    <t xml:space="preserve">  322 Rashodi za materijal i energiju</t>
  </si>
  <si>
    <t xml:space="preserve">   3221 Uredski materijal i ostali materijalni rashodi</t>
  </si>
  <si>
    <t xml:space="preserve">   3223 Energija</t>
  </si>
  <si>
    <t xml:space="preserve">   3224 Materijal i dijelovi za tekuće i investicijsko održavanje</t>
  </si>
  <si>
    <t xml:space="preserve">   3225 Sitni inventar i auto gume</t>
  </si>
  <si>
    <t xml:space="preserve">   3227 Službena, radna i zaštitna odjeća i obuća</t>
  </si>
  <si>
    <t xml:space="preserve">  323 Rashodi za usluge</t>
  </si>
  <si>
    <t xml:space="preserve">   3231 Usluge telefona, pošte i prijevoza</t>
  </si>
  <si>
    <t xml:space="preserve">   3232 Usluge tekućeg i investicijskog održavanja</t>
  </si>
  <si>
    <t xml:space="preserve">   3233 Usluge promidžbe i informiranja</t>
  </si>
  <si>
    <t xml:space="preserve">   3234 Komunalne usluge</t>
  </si>
  <si>
    <t xml:space="preserve">   3235 Zakupnine i najamnine</t>
  </si>
  <si>
    <t xml:space="preserve">   3236 Zdravstvene i veterinarske usluge</t>
  </si>
  <si>
    <t xml:space="preserve">   3237 Intelektualne i osobne usluge</t>
  </si>
  <si>
    <t xml:space="preserve">   3238 Računalne usluge</t>
  </si>
  <si>
    <t xml:space="preserve">   3239 Ostale usluge</t>
  </si>
  <si>
    <t xml:space="preserve">  329 Ostali nespomenuti rashodi poslovanja</t>
  </si>
  <si>
    <t xml:space="preserve">   3291 Naknade za rad predstavničkih i izvršnih tijela, povjerenstava i slično</t>
  </si>
  <si>
    <t xml:space="preserve">   3292 Premije osiguranja</t>
  </si>
  <si>
    <t xml:space="preserve">   3293 Reprezentacija</t>
  </si>
  <si>
    <t xml:space="preserve">   3294 Članarine i norme</t>
  </si>
  <si>
    <t xml:space="preserve">   3295 Pristojbe i naknade</t>
  </si>
  <si>
    <t xml:space="preserve">   3299 Ostali nespomenuti rashodi poslovanja</t>
  </si>
  <si>
    <t xml:space="preserve"> 34 Financijski rashodi</t>
  </si>
  <si>
    <t xml:space="preserve">  342 Kamate za primljene kredite i zajmove</t>
  </si>
  <si>
    <t xml:space="preserve">   3423 Kamate za primljene kredite i zajm.od kred.i ostalih fin.inst.izvan jav.sektora</t>
  </si>
  <si>
    <t xml:space="preserve">  343 Ostali financijski rashodi</t>
  </si>
  <si>
    <t xml:space="preserve">   3431 Bankarske usluge i usluge platnog prometa</t>
  </si>
  <si>
    <t xml:space="preserve">   3433 Zatezne kamate</t>
  </si>
  <si>
    <t xml:space="preserve">   3434 Ostali nespomenuti financijski rashodi</t>
  </si>
  <si>
    <t xml:space="preserve"> 35 Subvencije</t>
  </si>
  <si>
    <t xml:space="preserve">  352 Subvencije trg. društvima, zadrugama, poljoprivred. i obrt. izvan javnog sektora</t>
  </si>
  <si>
    <t xml:space="preserve">   3522 Subvencije trgovačkim društvima i zadrugama izvan javnog sektora</t>
  </si>
  <si>
    <t xml:space="preserve">   3523 Subvencije poljoprivrednicima i obrtnicima</t>
  </si>
  <si>
    <t xml:space="preserve"> 36 Pomoći dane u inozemstvo i unutar općeg proračuna</t>
  </si>
  <si>
    <t xml:space="preserve">  366 Pomoći proračunskim korisnicima drugih proračuna</t>
  </si>
  <si>
    <t xml:space="preserve">   3661 Tekuće pomoći proračunskim korisnicima drugih proračuna</t>
  </si>
  <si>
    <t xml:space="preserve">   3662 Kapitalne pomoći proračunskim korisnicima drugih proračuna</t>
  </si>
  <si>
    <t xml:space="preserve"> 37 Naknade građanima i kućanstvima na temelju osiguranja i druge naknade</t>
  </si>
  <si>
    <t xml:space="preserve">  372 Ostale naknade građanima i kućanstvima iz proračuna</t>
  </si>
  <si>
    <t xml:space="preserve">   3721 Naknade građanima i kućanstvima u novcu</t>
  </si>
  <si>
    <t xml:space="preserve">   3722 Naknade građanima i kućanstvima u naravi</t>
  </si>
  <si>
    <t xml:space="preserve"> 38 Ostali rashodi</t>
  </si>
  <si>
    <t xml:space="preserve">  381 Tekuće donacije</t>
  </si>
  <si>
    <t xml:space="preserve">   3811 Tekuće donacije u novcu</t>
  </si>
  <si>
    <t xml:space="preserve">  382 Kapitalne donacije</t>
  </si>
  <si>
    <t xml:space="preserve">   3821 Kapitalne donacije neprofitnim organizacijama</t>
  </si>
  <si>
    <t xml:space="preserve"> 41 Rashodi za nabavu neproizvedene dugotrajne imovine</t>
  </si>
  <si>
    <t xml:space="preserve">  411 Materijalna imovina - prirodna bogatstva</t>
  </si>
  <si>
    <t xml:space="preserve">   4111 Zemljište</t>
  </si>
  <si>
    <t xml:space="preserve">  412 Nematerijalna imovina</t>
  </si>
  <si>
    <t xml:space="preserve">   4123 Licence</t>
  </si>
  <si>
    <t xml:space="preserve">   4124 Ostala prava</t>
  </si>
  <si>
    <t xml:space="preserve">   4126 Ostala nematerijalna imovina</t>
  </si>
  <si>
    <t xml:space="preserve"> 42 Rashodi za nabavu proizvedene dugotrajne imovine</t>
  </si>
  <si>
    <t xml:space="preserve">  421 Građevinski objekti</t>
  </si>
  <si>
    <t xml:space="preserve">   4212 Poslovni objekti</t>
  </si>
  <si>
    <t xml:space="preserve">   4213 Ceste, željeznice i ostali prometni objekti</t>
  </si>
  <si>
    <t xml:space="preserve">   4214 Ostali građevinski objekti</t>
  </si>
  <si>
    <t xml:space="preserve">  422 Postrojenja i oprema</t>
  </si>
  <si>
    <t xml:space="preserve">   4221 Uredska oprema i namještaj</t>
  </si>
  <si>
    <t xml:space="preserve">   4222 Komunikacijska oprema</t>
  </si>
  <si>
    <t xml:space="preserve">   4223 Oprema za održavanje i zaštitu</t>
  </si>
  <si>
    <t xml:space="preserve">   4226 Sportska i glazbena oprema</t>
  </si>
  <si>
    <t xml:space="preserve">  426 Nematerijalna proizvedena imovina</t>
  </si>
  <si>
    <t xml:space="preserve">   4262 Ulaganja u računalne programe</t>
  </si>
  <si>
    <t>IZVJEŠTAJ O PRIHODIMA I RASHODIMA PREMA IZVORIMA FINANCIRANJA</t>
  </si>
  <si>
    <t>1 OPĆI PRIHODI I PRIMICI</t>
  </si>
  <si>
    <t xml:space="preserve"> 11 Opći prihodi i primici</t>
  </si>
  <si>
    <t>3 VLASTITI PRIHODI</t>
  </si>
  <si>
    <t xml:space="preserve"> 31 Vlastiti prihodi</t>
  </si>
  <si>
    <t>4 PRIHODI ZA POSEBNE NAMJENE</t>
  </si>
  <si>
    <t xml:space="preserve"> 43 Ostali prihodi za posebne namjene</t>
  </si>
  <si>
    <t>5 POMOĆI</t>
  </si>
  <si>
    <t xml:space="preserve"> 52 Pomoći proračunu iz drugih proračuna</t>
  </si>
  <si>
    <t xml:space="preserve"> 56 Pomoći od međunarodnih organizacija i tijela EU</t>
  </si>
  <si>
    <t>7 PRIHODI OD PRODAJE ILI ZAMJENE NEFINANC. IMOVINE I NAKNADE S NASLOVA OSIGURANJA</t>
  </si>
  <si>
    <t xml:space="preserve"> 71 Ostali prihodi od prodaje ili zamjene nefinancijske imovine</t>
  </si>
  <si>
    <t xml:space="preserve"> 12 Fiskalno izravnanje</t>
  </si>
  <si>
    <t xml:space="preserve"> RAČUN FINANCIRANJA</t>
  </si>
  <si>
    <t>IZVJEŠTAJ RAČUNA FINANCIRANJA PREMA EKONOMSKOJ KLASIFIKACIJI</t>
  </si>
  <si>
    <t>PRIMICI</t>
  </si>
  <si>
    <t xml:space="preserve"> 84 Primici od zaduživanja</t>
  </si>
  <si>
    <t xml:space="preserve">  844 Primljeni krediti i zajmovi od kreditnih i ostalih fin. inst. izvan jav. sek.</t>
  </si>
  <si>
    <t xml:space="preserve">   8443 Primljeni krediti od tuzemnih kreditnih institucija izvan javnog sektora</t>
  </si>
  <si>
    <t xml:space="preserve">  847 Primljeni zajmovi od drugih razina vlasti</t>
  </si>
  <si>
    <t xml:space="preserve">   8471 Primljeni zajmovi od državnog proračuna</t>
  </si>
  <si>
    <t>IZDACI</t>
  </si>
  <si>
    <t xml:space="preserve"> 54 Izdaci za otplatu glavnice primljenih kredita i zajmova</t>
  </si>
  <si>
    <t xml:space="preserve">  544 Otplata glavnice primlj.kredita i zajm.od kred. i finan.inst. izvan jav.sektora</t>
  </si>
  <si>
    <t xml:space="preserve">   5443 Otplata glavnice primljenih kredita od tuzem. kred.instit. izvan javnog sektora</t>
  </si>
  <si>
    <t xml:space="preserve">  547 Otplata glavnice primljenih zajmova od drugih razina vlasti</t>
  </si>
  <si>
    <t xml:space="preserve">   5471 Otplata glavnice primljenih zajmova od državnog proračuna</t>
  </si>
  <si>
    <t>MANJAK SREDSTAVA IZ PRETHODNE GODINE</t>
  </si>
  <si>
    <t xml:space="preserve"> 634 pomoći od izvanproračunskih korisnika</t>
  </si>
  <si>
    <t xml:space="preserve">   6341 Tekuće pomoći od HZMo-a i HZZo-a</t>
  </si>
  <si>
    <t xml:space="preserve">   6422 Prihodi od zakupa i iznajmljivanja imovine</t>
  </si>
  <si>
    <t xml:space="preserve">   3222 Materijal i sirovine</t>
  </si>
  <si>
    <t xml:space="preserve">   3812 Tekuće donacije u naravi</t>
  </si>
  <si>
    <t xml:space="preserve">   4113 Ostala prirodna materijalna imovina</t>
  </si>
  <si>
    <t xml:space="preserve">   4225 Instrumenti, uređaji i strojevi</t>
  </si>
  <si>
    <t>Na temelju članka 89. Zakona o proračunu ("Narodne novine" br. 144/21) i članka 29. Statuta Općine Donja Voća ("Službeni vjesnik Varaždinske županije" br. 19/21)</t>
  </si>
  <si>
    <t xml:space="preserve">                                                         GODIŠNJI IZVJEŠTAJ </t>
  </si>
  <si>
    <t xml:space="preserve">                                                     o izvršenju Proračuna Općine Donja Voća za 2024. godinu </t>
  </si>
  <si>
    <t xml:space="preserve">Članak 1. </t>
  </si>
  <si>
    <t xml:space="preserve">                                                                                                                                                Članak 2.</t>
  </si>
  <si>
    <t>Prihodi i rashodi te primici i izdaci po ekonomskoj klasifikaciji utvrđuju se u Računima prihoda i rashoda i Računu financiranja kako slijedi:</t>
  </si>
  <si>
    <t xml:space="preserve">Članak 4. </t>
  </si>
  <si>
    <t>Godišnji izvještaj o izvršenju Proračuna Općine Donja Voća za 2024. godinu objavit će se u "Službenom vjesniku Varaždinske županije".</t>
  </si>
  <si>
    <t>KLASA:</t>
  </si>
  <si>
    <t xml:space="preserve">URBROJ: </t>
  </si>
  <si>
    <t xml:space="preserve">Predsjednik Općinskog vijeća </t>
  </si>
  <si>
    <t xml:space="preserve">                                                                                                                                                      Željko Žmegač     </t>
  </si>
  <si>
    <t>Ukupno prihodi i primici</t>
  </si>
  <si>
    <t>Ukupno rashodi i izdaci</t>
  </si>
  <si>
    <t xml:space="preserve">Godišnji izvještaj o izvršenju Proračun Općine Donja Voća za razdoblje od 01.01.2024. do 31.12.2024. ostvaren je kako slijedi: </t>
  </si>
  <si>
    <t>II. POSEBNI DIO</t>
  </si>
  <si>
    <t>RASHODI I IZDACI</t>
  </si>
  <si>
    <t>Rebalans_x000D_
2024.</t>
  </si>
  <si>
    <t>Indeks
izvršenja
01.-12.2024.</t>
  </si>
  <si>
    <t>001 PREDSTAVNIČKA I IZVRŠNJA TIJELA</t>
  </si>
  <si>
    <t xml:space="preserve"> 00100101 PREDSTVANIČKA I IZVRŠNA TIJELA</t>
  </si>
  <si>
    <t>002 JEDINSTVENI UPRAVNI ODJEL</t>
  </si>
  <si>
    <t xml:space="preserve"> 00200201 JEDINSTVENI UPRAVNI ODJEL</t>
  </si>
  <si>
    <t>003 KOMUNALNA DJELATNOST</t>
  </si>
  <si>
    <t xml:space="preserve"> 00300301 KOMUNALNA DJELATNOST - TEKUĆE ODRŽAVANJE</t>
  </si>
  <si>
    <t xml:space="preserve"> 00300302 KOMUNALNA DJELATNOST - KAPITALNA ULAGANJA</t>
  </si>
  <si>
    <t xml:space="preserve"> 00300403 SPORT I REKREACIJA</t>
  </si>
  <si>
    <t>004 DRUŠTVENE DJELATNOSTI</t>
  </si>
  <si>
    <t xml:space="preserve"> 00400401 GOSPODARSTVO I POLJOPRIVREDA</t>
  </si>
  <si>
    <t xml:space="preserve"> 00400402 KULTURA</t>
  </si>
  <si>
    <t xml:space="preserve"> 00400403 SPORT I REKREACIJA</t>
  </si>
  <si>
    <t xml:space="preserve"> 00400404 ODGOJ I OBRAZOVANJE</t>
  </si>
  <si>
    <t xml:space="preserve"> 00400405 ZAŠTITA I SPAŠAVANJE</t>
  </si>
  <si>
    <t xml:space="preserve"> 00400406 SOCIJALNA SKRB</t>
  </si>
  <si>
    <t xml:space="preserve"> 00400407 UDRUGE GRAĐANA</t>
  </si>
  <si>
    <t xml:space="preserve"> 00400408 TURIZAM</t>
  </si>
  <si>
    <t>IZVJEŠTAJ PO PROGRAMSKOJ KLASIFIKACIJI</t>
  </si>
  <si>
    <t xml:space="preserve">            Rekapitulacija izvora financiranja</t>
  </si>
  <si>
    <t xml:space="preserve">            11 Opći prihodi i primici</t>
  </si>
  <si>
    <t xml:space="preserve">59.300,00 </t>
  </si>
  <si>
    <t xml:space="preserve">55.328,94 </t>
  </si>
  <si>
    <t xml:space="preserve">  1001 PROGRAM FINANCIRANJA OSNOVNIH AKTIVNOSTI</t>
  </si>
  <si>
    <t xml:space="preserve">   A100100 RAD OPĆINSKOG VIJEĆA I NAČELNIKA</t>
  </si>
  <si>
    <t xml:space="preserve">    11 Opći prihodi i primici</t>
  </si>
  <si>
    <t xml:space="preserve">     31 Rashodi za zaposlene</t>
  </si>
  <si>
    <t xml:space="preserve">      3111 Plaće za redovan rad</t>
  </si>
  <si>
    <t xml:space="preserve">      3132 Doprinosi za obvezno zdravstveno osiguranje</t>
  </si>
  <si>
    <t xml:space="preserve">     32 Materijalni rashodi</t>
  </si>
  <si>
    <t xml:space="preserve">      3211 Službena putovanja</t>
  </si>
  <si>
    <t xml:space="preserve">      3212 Naknade za prijevoz, za rad na terenu i odvojeni život</t>
  </si>
  <si>
    <t xml:space="preserve">      3213 Stručno usavršavanje zaposlenika</t>
  </si>
  <si>
    <t xml:space="preserve">      3214 Ostale naknade troškova zaposlenima</t>
  </si>
  <si>
    <t xml:space="preserve">      3231 Usluge telefona, pošte i prijevoza</t>
  </si>
  <si>
    <t xml:space="preserve">      3291 Naknade za rad predstavničkih i izvršnih tijela, povjerenstava i slično</t>
  </si>
  <si>
    <t xml:space="preserve">      3293 Reprezentacija</t>
  </si>
  <si>
    <t xml:space="preserve">   A100101 FINANCIRANJE POLITIČKIH STRANAKA</t>
  </si>
  <si>
    <t xml:space="preserve">     38 Ostali rashodi</t>
  </si>
  <si>
    <t xml:space="preserve">      3811 Tekuće donacije u novcu</t>
  </si>
  <si>
    <t xml:space="preserve">   A100103 TEKUĆA ZALIHA PRORAČUNA</t>
  </si>
  <si>
    <t xml:space="preserve">   A100104 OBILJEŽAVANJE DANA OPĆINE</t>
  </si>
  <si>
    <t xml:space="preserve">      3239 Ostale usluge</t>
  </si>
  <si>
    <t xml:space="preserve">346.500,00 </t>
  </si>
  <si>
    <t xml:space="preserve">344.287,83 </t>
  </si>
  <si>
    <t xml:space="preserve">            31 Vlastiti prihodi</t>
  </si>
  <si>
    <t xml:space="preserve">1.300,00 </t>
  </si>
  <si>
    <t xml:space="preserve">1.286,40 </t>
  </si>
  <si>
    <t xml:space="preserve">            52 Pomoći proračunu iz drugih proračuna</t>
  </si>
  <si>
    <t xml:space="preserve">500,00 </t>
  </si>
  <si>
    <t xml:space="preserve">100,98 </t>
  </si>
  <si>
    <t xml:space="preserve">            56 Pomoći od međunarodnih organizacija i tijela EU</t>
  </si>
  <si>
    <t xml:space="preserve">0,00 </t>
  </si>
  <si>
    <t xml:space="preserve">            71 Ostali prihodi od prodaje ili zamjene nefinancijske imovine</t>
  </si>
  <si>
    <t xml:space="preserve">1.008,21 </t>
  </si>
  <si>
    <t xml:space="preserve">  1002 PROGRAM: JAVNA UPRAVA I ADMINISTRACIJA</t>
  </si>
  <si>
    <t xml:space="preserve">   A100200 ADMINISTRACIJA I UPRAVLJANJE</t>
  </si>
  <si>
    <t xml:space="preserve">      3121 Ostali rashodi za zaposlene</t>
  </si>
  <si>
    <t xml:space="preserve">      3221 Uredski materijal i ostali materijalni rashodi</t>
  </si>
  <si>
    <t xml:space="preserve">      3223 Energija</t>
  </si>
  <si>
    <t xml:space="preserve">      3224 Materijal i dijelovi za tekuće i investicijsko održavanje</t>
  </si>
  <si>
    <t xml:space="preserve">      3225 Sitni inventar i auto gume</t>
  </si>
  <si>
    <t xml:space="preserve">      3232 Usluge tekućeg i investicijskog održavanja</t>
  </si>
  <si>
    <t xml:space="preserve">      3233 Usluge promidžbe i informiranja</t>
  </si>
  <si>
    <t xml:space="preserve">      3234 Komunalne usluge</t>
  </si>
  <si>
    <t xml:space="preserve">      3235 Zakupnine i najamnine</t>
  </si>
  <si>
    <t xml:space="preserve">      3236 Zdravstvene i veterinarske usluge</t>
  </si>
  <si>
    <t xml:space="preserve">      3237 Intelektualne i osobne usluge</t>
  </si>
  <si>
    <t xml:space="preserve">      3238 Računalne usluge</t>
  </si>
  <si>
    <t xml:space="preserve">      3292 Premije osiguranja</t>
  </si>
  <si>
    <t xml:space="preserve">      3294 Članarine i norme</t>
  </si>
  <si>
    <t xml:space="preserve">      3295 Pristojbe i naknade</t>
  </si>
  <si>
    <t xml:space="preserve">      3299 Ostali nespomenuti rashodi poslovanja</t>
  </si>
  <si>
    <t xml:space="preserve">     34 Financijski rashodi</t>
  </si>
  <si>
    <t xml:space="preserve">      3423 Kamate za primljene kredite i zajm.od kred.i ostalih fin.inst.izvan jav.sektora</t>
  </si>
  <si>
    <t xml:space="preserve">      3431 Bankarske usluge i usluge platnog prometa</t>
  </si>
  <si>
    <t xml:space="preserve">      3433 Zatezne kamate</t>
  </si>
  <si>
    <t xml:space="preserve">      3434 Ostali nespomenuti financijski rashodi</t>
  </si>
  <si>
    <t xml:space="preserve">     41 Rashodi za nabavu neproizvedene dugotrajne imovine</t>
  </si>
  <si>
    <t xml:space="preserve">      4111 Zemljište</t>
  </si>
  <si>
    <t xml:space="preserve">      4123 Licence</t>
  </si>
  <si>
    <t xml:space="preserve">      4126 Ostala nematerijalna imovina</t>
  </si>
  <si>
    <t xml:space="preserve">     42 Rashodi za nabavu proizvedene dugotrajne imovine</t>
  </si>
  <si>
    <t xml:space="preserve">      4214 Ostali građevinski objekti</t>
  </si>
  <si>
    <t xml:space="preserve">      4221 Uredska oprema i namještaj</t>
  </si>
  <si>
    <t xml:space="preserve">      4222 Komunikacijska oprema</t>
  </si>
  <si>
    <t xml:space="preserve">      4262 Ulaganja u računalne programe</t>
  </si>
  <si>
    <t xml:space="preserve">   A100202 JAVNI RADOVI</t>
  </si>
  <si>
    <t xml:space="preserve">    52 Pomoći proračunu iz drugih proračuna</t>
  </si>
  <si>
    <t xml:space="preserve">    56 Pomoći od međunarodnih organizacija i tijela EU</t>
  </si>
  <si>
    <t xml:space="preserve">      3227 Službena, radna i zaštitna odjeća i obuća</t>
  </si>
  <si>
    <t xml:space="preserve">   T100201 ODRŽAVANJE POSLOVNIH OBJEKATA</t>
  </si>
  <si>
    <t xml:space="preserve">    31 Vlastiti prihodi</t>
  </si>
  <si>
    <t xml:space="preserve">    71 Ostali prihodi od prodaje ili zamjene nefinancijske imovine</t>
  </si>
  <si>
    <t xml:space="preserve">115.000,00 </t>
  </si>
  <si>
    <t xml:space="preserve">119.703,19 </t>
  </si>
  <si>
    <t xml:space="preserve">            43 Ostali prihodi za posebne namjene</t>
  </si>
  <si>
    <t xml:space="preserve">110.000,00 </t>
  </si>
  <si>
    <t xml:space="preserve">109.471,87 </t>
  </si>
  <si>
    <t xml:space="preserve">71.900,00 </t>
  </si>
  <si>
    <t xml:space="preserve">43.206,43 </t>
  </si>
  <si>
    <t xml:space="preserve">  1003 PROGRAM ODRŽAVANJA KOMUNALNE INFRASTRUKTURE</t>
  </si>
  <si>
    <t xml:space="preserve">   A100300 ODRŽ. NERAZVRSTANIH CESTA, JAVNIH I ZELENIH POVRŠ.</t>
  </si>
  <si>
    <t xml:space="preserve">    43 Ostali prihodi za posebne namjene</t>
  </si>
  <si>
    <t xml:space="preserve">   A100301 ODRŽAVANJE JAVNE RASVJETE</t>
  </si>
  <si>
    <t xml:space="preserve">   A100304 OPSKRBA VODOM, ODVOZ SMEĆA I OSTALE KOMUN.USL</t>
  </si>
  <si>
    <t xml:space="preserve">   A100309 IZRADA SECAP STRATEGIJE</t>
  </si>
  <si>
    <t xml:space="preserve">   A100310 SUFINANCIRANJE RADA SORTIRNICE ČISTOĆA</t>
  </si>
  <si>
    <t xml:space="preserve">     36 Pomoći dane u inozemstvo i unutar općeg proračuna</t>
  </si>
  <si>
    <t xml:space="preserve">      3661 Tekuće pomoći proračunskim korisnicima drugih proračuna</t>
  </si>
  <si>
    <t xml:space="preserve">   K100310 SUFINANCIRANJE IZGRADNJE SORTIRNICE ČISTOĆA VARAŽDIN</t>
  </si>
  <si>
    <t xml:space="preserve">      3662 Kapitalne pomoći proračunskim korisnicima drugih proračuna</t>
  </si>
  <si>
    <t xml:space="preserve">  1005 PROGRAM: RAZVOJ SPORTA I REKREACIJE</t>
  </si>
  <si>
    <t xml:space="preserve">   T100502 UREĐENJE I ODRŽAVANJE DJEČJIH IGRALIŠTA</t>
  </si>
  <si>
    <t xml:space="preserve">  1019 ZAŠTITA OKOLIŠA I SKRB ZA ŽIVOTINJE</t>
  </si>
  <si>
    <t xml:space="preserve">   A100311 Program "Voća bez smeća"</t>
  </si>
  <si>
    <t xml:space="preserve">75.400,00 </t>
  </si>
  <si>
    <t xml:space="preserve">102.202,30 </t>
  </si>
  <si>
    <t xml:space="preserve">            12 Fiskalno izravnanje</t>
  </si>
  <si>
    <t xml:space="preserve">52.000,00 </t>
  </si>
  <si>
    <t xml:space="preserve">50.300,00 </t>
  </si>
  <si>
    <t xml:space="preserve">94.000,00 </t>
  </si>
  <si>
    <t xml:space="preserve">54.050,74 </t>
  </si>
  <si>
    <t xml:space="preserve">36.800,00 </t>
  </si>
  <si>
    <t xml:space="preserve">87.000,75 </t>
  </si>
  <si>
    <t xml:space="preserve">   K100308 RECIKLAŽNO MOBILNO DVORIŠTE</t>
  </si>
  <si>
    <t xml:space="preserve">      4223 Oprema za održavanje i zaštitu</t>
  </si>
  <si>
    <t xml:space="preserve">  1004 PROGRAM IZGRADNJE I REKONSTRUKCIJE KOMUNALNE INFRASTRUKTURE</t>
  </si>
  <si>
    <t xml:space="preserve">   K100403 REKONSTRUKCIJA GROBNE KUĆE</t>
  </si>
  <si>
    <t xml:space="preserve">      4212 Poslovni objekti</t>
  </si>
  <si>
    <t xml:space="preserve">    12 Fiskalno izravnanje</t>
  </si>
  <si>
    <t xml:space="preserve">   K100405 NERAZVRSTANE CESTE-MODERNIZACIJA</t>
  </si>
  <si>
    <t xml:space="preserve">      4213 Ceste, željeznice i ostali prometni objekti</t>
  </si>
  <si>
    <t xml:space="preserve">   K100407 NC SLIVARSKO - MODERNIZACIJA</t>
  </si>
  <si>
    <t xml:space="preserve">   K100501 UREĐENJE SPORTSKIH TERENA NK VINDIJA</t>
  </si>
  <si>
    <t xml:space="preserve">17.650,00 </t>
  </si>
  <si>
    <t xml:space="preserve">45.000,00 </t>
  </si>
  <si>
    <t xml:space="preserve">59.768,75 </t>
  </si>
  <si>
    <t xml:space="preserve">   T100503 UREĐENJE I OPREMANJE FITNESS IGRALIŠTA NA OTVORENOM</t>
  </si>
  <si>
    <t xml:space="preserve">      4226 Sportska i glazbena oprema</t>
  </si>
  <si>
    <t xml:space="preserve">59.400,00 </t>
  </si>
  <si>
    <t xml:space="preserve">41.152,66 </t>
  </si>
  <si>
    <t xml:space="preserve">  1011 PROGRAM: JAVNE POTREBE U SOCIJALNOJ SKRBI I ZDRAVSTVU</t>
  </si>
  <si>
    <t xml:space="preserve">   A101108 SUFINANCIRANJE RADA AMBULANTE</t>
  </si>
  <si>
    <t xml:space="preserve">  1013 PROGRAM: RAZVOJ POLJOPRIVREDE, PODUZETNIŠTVA I TURIZMA</t>
  </si>
  <si>
    <t xml:space="preserve">   A101300 POTICANJE RAZVOJA MALOG I SREDNJEG PODUZETNIŠTVA</t>
  </si>
  <si>
    <t xml:space="preserve">     35 Subvencije</t>
  </si>
  <si>
    <t xml:space="preserve">      3522 Subvencije trgovačkim društvima i zadrugama izvan javnog sektora</t>
  </si>
  <si>
    <t xml:space="preserve">   A101303 POTICANJE RAZVOJA POLJOPRIVREDE</t>
  </si>
  <si>
    <t xml:space="preserve">      3523 Subvencije poljoprivrednicima i obrtnicima</t>
  </si>
  <si>
    <t xml:space="preserve">   A101304 SUFINANCIRANJE UMJETNOG OSJEMENJIVANJA</t>
  </si>
  <si>
    <t xml:space="preserve">   A101305 POSLOVI DERATIZACIJE,DEZINSEKCIJE,ZAŠTITE OKOLIŠA, SKRB ZA ŽIVOTINJE</t>
  </si>
  <si>
    <t xml:space="preserve">7.650,00 </t>
  </si>
  <si>
    <t xml:space="preserve">5.600,00 </t>
  </si>
  <si>
    <t xml:space="preserve">27.000,00 </t>
  </si>
  <si>
    <t xml:space="preserve">9.442,08 </t>
  </si>
  <si>
    <t xml:space="preserve">  1006 PROGRAM: PROMICANJE KULTURE I ZAŠTITA KULTURNE BAŠTINE</t>
  </si>
  <si>
    <t xml:space="preserve">   A100105 DOGAĐANJA U OPĆINI DV</t>
  </si>
  <si>
    <t xml:space="preserve">   A100601 OSTALE DONACIJE UDRUGAMA-KULTURA</t>
  </si>
  <si>
    <t xml:space="preserve">   K100601 REKONSTRUKCIJA ZGRADE ZA GALERIJU S. STOLNIK</t>
  </si>
  <si>
    <t xml:space="preserve">  1007 PROGRAM: RAZVOJ CIVILNOG DRUŠTVA - UDRUGE</t>
  </si>
  <si>
    <t xml:space="preserve">   A100703 POTPOR PROGRAMIMA UDRUGA U PODRUČJU KULTURE-KUD</t>
  </si>
  <si>
    <t xml:space="preserve">   A100706 POTPORA PROGRAMIMA VJERSKIH ZAJEDNICA</t>
  </si>
  <si>
    <t xml:space="preserve">15.150,00 </t>
  </si>
  <si>
    <t xml:space="preserve">15.083,44 </t>
  </si>
  <si>
    <t xml:space="preserve">   A100500 OSTALE DONACIJE- nogometni klubovi</t>
  </si>
  <si>
    <t xml:space="preserve">   T100501 UREĐENJE I ODRŽAVANJE SPORTSKIH IGRALIŠTA</t>
  </si>
  <si>
    <t xml:space="preserve">   A100700 POTPORE PROGRAMIMA SPORTSKIH UDRUGA</t>
  </si>
  <si>
    <t xml:space="preserve">85.800,00 </t>
  </si>
  <si>
    <t xml:space="preserve">51.955,99 </t>
  </si>
  <si>
    <t xml:space="preserve">4.700,00 </t>
  </si>
  <si>
    <t xml:space="preserve">2.680,00 </t>
  </si>
  <si>
    <t xml:space="preserve">20.000,00 </t>
  </si>
  <si>
    <t xml:space="preserve">  1009 PROGRAM: PREDŠKOLSKI ODGOJ</t>
  </si>
  <si>
    <t xml:space="preserve">   A100900 SUFINANCIRANJE BORAVKA DJECE U DJEČJIM VRTIĆIMA</t>
  </si>
  <si>
    <t xml:space="preserve">   A100902 SUFINANCIRANJE MALE ŠKOLE</t>
  </si>
  <si>
    <t xml:space="preserve">   A100903 POTPORA ZA DJECU KOJA NE POHAĐAJU DJEČJI VRTIĆ</t>
  </si>
  <si>
    <t xml:space="preserve">   K100901 REKONSTRUKCIJA PROSTORA U PŠ ZA DJEČJI VRTIĆ</t>
  </si>
  <si>
    <t xml:space="preserve">  1010 PROGRAM: ŠKOLSKA DJECA</t>
  </si>
  <si>
    <t xml:space="preserve">   A101002 SUFINANCIRANJE ŠKOLSKOG PRIBORA I RADNIH BILJEŽNICA</t>
  </si>
  <si>
    <t xml:space="preserve">     37 Naknade građanima i kućanstvima na temelju osiguranja i druge naknade</t>
  </si>
  <si>
    <t xml:space="preserve">      3721 Naknade građanima i kućanstvima u novcu</t>
  </si>
  <si>
    <t xml:space="preserve">   A101003 SUFINANCIRANJE PRODUŽENOG BORAVKA OŠ</t>
  </si>
  <si>
    <t xml:space="preserve">   A101004 PROJEKT ZA PROVEDBU EDUKATIVNIH, KULTURNIH I SPORTSKIH AKTIVNOSTI DJECE</t>
  </si>
  <si>
    <t xml:space="preserve">  1014 PROGRAM: UČENICI I STUDENTI</t>
  </si>
  <si>
    <t xml:space="preserve">   A101400 NAGRADE UČENICIMA I STIPENDIJE</t>
  </si>
  <si>
    <t xml:space="preserve">31.300,00 </t>
  </si>
  <si>
    <t xml:space="preserve">  1008 PROGRAM: PROTUPOŽARNA I CIVILNA ZAŠTITA</t>
  </si>
  <si>
    <t xml:space="preserve">   A100800 FINANCIRANJE DOBROVOLJNOG VARTOGASNOG DRUŠTVA</t>
  </si>
  <si>
    <t xml:space="preserve">   A100802 PROGRAMI CIVILNE ZAŠTITE I GSS-a</t>
  </si>
  <si>
    <t xml:space="preserve">57.500,00 </t>
  </si>
  <si>
    <t xml:space="preserve">52.278,80 </t>
  </si>
  <si>
    <t xml:space="preserve">43.000,00 </t>
  </si>
  <si>
    <t xml:space="preserve">32.433,71 </t>
  </si>
  <si>
    <t xml:space="preserve">   A100701 POTPORA PROGRAMIMA UDRUGA I ZAKLADA U SOCIJALNOJ SKRBI</t>
  </si>
  <si>
    <t xml:space="preserve">   A100201 EU PROJEKT ZAŽELI</t>
  </si>
  <si>
    <t xml:space="preserve">   A101101 POTPORE ZA SOCIJALNO UGROŽENE STANOVNIKE</t>
  </si>
  <si>
    <t xml:space="preserve">      3722 Naknade građanima i kućanstvima u naravi</t>
  </si>
  <si>
    <t xml:space="preserve">   A101102 HUMANITARNI PROGRAMI CRVENOG KRIŽA</t>
  </si>
  <si>
    <t xml:space="preserve">  1012 PROGRAM: POTPORA MLADIM OBITELJIMA</t>
  </si>
  <si>
    <t xml:space="preserve">   A101200 POTPORA ZA NOVOROĐENO DJETE</t>
  </si>
  <si>
    <t xml:space="preserve">   A101201 POTPORA MLADIM OBITELJIMA KOD GRADNJE-ADAP.KUĆE</t>
  </si>
  <si>
    <t xml:space="preserve">23.619,76 </t>
  </si>
  <si>
    <t xml:space="preserve">   A100702 PROGRAMI UDRUGA ZA ZAŠTIRU PRIRODE I ŽIVOTINJA-LOVSTVO</t>
  </si>
  <si>
    <t xml:space="preserve">   A100704 POTPORA UDRUGAMA ZA TREĆU ŽIVOTNU DOB-UDR.UMIROVLJENIKA</t>
  </si>
  <si>
    <t xml:space="preserve">   A100705 POTPORA UDRUGAMA BRANITELJA-VOĆA</t>
  </si>
  <si>
    <t xml:space="preserve">   A100707 OSTALE DONACIJE-UDRUGAMA CIVILNOG DRUŠTVA</t>
  </si>
  <si>
    <t xml:space="preserve">   A100708 UDRUGE GRAĐANA-po natječaju</t>
  </si>
  <si>
    <t xml:space="preserve">5.400,00 </t>
  </si>
  <si>
    <t xml:space="preserve">   K100600 ŠPILJA VINDIJA</t>
  </si>
  <si>
    <t xml:space="preserve">      4124 Ostala prava</t>
  </si>
  <si>
    <t xml:space="preserve">   A100302 ODRŽ. CESTA, PJEŠAKIH STAZA I JAVNIH POVRŠINA</t>
  </si>
  <si>
    <t xml:space="preserve">      4225 Instrumenti, uređaji i strojevi</t>
  </si>
  <si>
    <t xml:space="preserve">      4113 Ostala prirodna materijalna imovina</t>
  </si>
  <si>
    <t xml:space="preserve">   K100411 Modernizacija NC Budinščak</t>
  </si>
  <si>
    <t xml:space="preserve">      3812 Tekuće donacije u naravi</t>
  </si>
  <si>
    <t xml:space="preserve">   A101000 SUFINANCIRANJE ŠKOLE PLIVANJA</t>
  </si>
  <si>
    <t xml:space="preserve">   K100402 REKONSTRUKCIJA I IZGRADNJA VODOVODA I OST.KOM.OBJ.</t>
  </si>
  <si>
    <t xml:space="preserve">      3222 Materijal i sirovine</t>
  </si>
  <si>
    <t xml:space="preserve">   A101001 SUFINANCIRANJE ŠKOLSKIH PROJEKATA I DJEČJI DAROVI</t>
  </si>
  <si>
    <t xml:space="preserve">Općinsko vijeće Općine Donja Voća na 37. sjednici održanoj 31. ožujka 2025., donijelo je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</si>
</sst>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16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6"/>
      <color theme="1"/>
      <name val="Arial"/>
      <family val="2"/>
      <charset val="238"/>
    </font>
    <font>
      <b/>
      <i/>
      <sz val="9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0.14996795556505021"/>
        <bgColor auto="1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3" tint="0.79995117038483843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8" tint="0.79995117038483843"/>
        <bgColor auto="1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5">
    <xf numFmtId="0" fontId="0" fillId="0" borderId="0"/>
    <xf numFmtId="0" fontId="1" fillId="0" borderId="0"/>
    <xf numFmtId="0" fontId="16" fillId="0" borderId="0"/>
    <xf numFmtId="0" fontId="1" fillId="0" borderId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9" fontId="9" fillId="2" borderId="1" xfId="0" applyNumberFormat="1" applyFont="1" applyFill="1" applyBorder="1" applyAlignment="1">
      <alignment horizontal="center" wrapText="1"/>
    </xf>
    <xf numFmtId="0" fontId="1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" fontId="11" fillId="0" borderId="1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0" fontId="5" fillId="2" borderId="1" xfId="0" applyFont="1" applyFill="1" applyBorder="1" applyAlignment="1">
      <alignment vertical="center"/>
    </xf>
    <xf numFmtId="4" fontId="5" fillId="2" borderId="1" xfId="0" applyNumberFormat="1" applyFont="1" applyFill="1" applyBorder="1" applyAlignment="1">
      <alignment horizontal="right" vertical="center"/>
    </xf>
    <xf numFmtId="0" fontId="11" fillId="0" borderId="0" xfId="0" applyFont="1" applyAlignment="1">
      <alignment vertical="center"/>
    </xf>
    <xf numFmtId="164" fontId="11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1" fillId="0" borderId="0" xfId="0" quotePrefix="1" applyFont="1"/>
    <xf numFmtId="0" fontId="13" fillId="3" borderId="2" xfId="0" applyFont="1" applyFill="1" applyBorder="1" applyAlignment="1">
      <alignment horizontal="left" vertical="center"/>
    </xf>
    <xf numFmtId="164" fontId="13" fillId="3" borderId="2" xfId="0" applyNumberFormat="1" applyFont="1" applyFill="1" applyBorder="1" applyAlignment="1">
      <alignment horizontal="right" vertical="center"/>
    </xf>
    <xf numFmtId="0" fontId="14" fillId="4" borderId="3" xfId="0" applyFont="1" applyFill="1" applyBorder="1" applyAlignment="1">
      <alignment horizontal="left" vertical="center"/>
    </xf>
    <xf numFmtId="164" fontId="14" fillId="4" borderId="3" xfId="0" applyNumberFormat="1" applyFont="1" applyFill="1" applyBorder="1" applyAlignment="1">
      <alignment horizontal="right" vertical="center"/>
    </xf>
    <xf numFmtId="0" fontId="9" fillId="5" borderId="3" xfId="0" applyFont="1" applyFill="1" applyBorder="1" applyAlignment="1">
      <alignment horizontal="left" vertical="center"/>
    </xf>
    <xf numFmtId="164" fontId="9" fillId="5" borderId="3" xfId="0" applyNumberFormat="1" applyFont="1" applyFill="1" applyBorder="1" applyAlignment="1">
      <alignment horizontal="right" vertical="center"/>
    </xf>
    <xf numFmtId="0" fontId="11" fillId="0" borderId="3" xfId="0" applyFont="1" applyBorder="1" applyAlignment="1">
      <alignment vertical="center"/>
    </xf>
    <xf numFmtId="164" fontId="11" fillId="0" borderId="3" xfId="0" applyNumberFormat="1" applyFont="1" applyBorder="1" applyAlignment="1">
      <alignment horizontal="right" vertical="center"/>
    </xf>
    <xf numFmtId="0" fontId="5" fillId="2" borderId="4" xfId="0" applyFont="1" applyFill="1" applyBorder="1" applyAlignment="1">
      <alignment vertical="center"/>
    </xf>
    <xf numFmtId="164" fontId="5" fillId="2" borderId="4" xfId="0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horizontal="center" wrapText="1"/>
    </xf>
    <xf numFmtId="164" fontId="17" fillId="0" borderId="3" xfId="3" applyNumberFormat="1" applyFont="1" applyBorder="1" applyAlignment="1">
      <alignment horizontal="right" vertical="center"/>
    </xf>
    <xf numFmtId="164" fontId="11" fillId="0" borderId="3" xfId="3" applyNumberFormat="1" applyFont="1" applyBorder="1" applyAlignment="1">
      <alignment horizontal="right" vertical="center"/>
    </xf>
    <xf numFmtId="0" fontId="11" fillId="0" borderId="3" xfId="3" applyFont="1" applyBorder="1" applyAlignment="1">
      <alignment vertical="center"/>
    </xf>
    <xf numFmtId="0" fontId="9" fillId="5" borderId="3" xfId="3" applyFont="1" applyFill="1" applyBorder="1" applyAlignment="1">
      <alignment horizontal="left" vertical="center"/>
    </xf>
    <xf numFmtId="164" fontId="9" fillId="5" borderId="3" xfId="3" applyNumberFormat="1" applyFont="1" applyFill="1" applyBorder="1" applyAlignment="1">
      <alignment horizontal="right" vertical="center"/>
    </xf>
    <xf numFmtId="0" fontId="1" fillId="0" borderId="0" xfId="3"/>
    <xf numFmtId="0" fontId="14" fillId="0" borderId="0" xfId="3" applyFont="1"/>
    <xf numFmtId="0" fontId="8" fillId="0" borderId="0" xfId="3" applyFont="1"/>
    <xf numFmtId="0" fontId="18" fillId="0" borderId="0" xfId="3" applyFont="1" applyAlignment="1">
      <alignment horizontal="center"/>
    </xf>
    <xf numFmtId="0" fontId="18" fillId="0" borderId="0" xfId="3" applyFont="1"/>
    <xf numFmtId="0" fontId="3" fillId="0" borderId="0" xfId="3" applyFont="1"/>
    <xf numFmtId="0" fontId="20" fillId="0" borderId="0" xfId="3" applyFont="1"/>
    <xf numFmtId="0" fontId="2" fillId="0" borderId="0" xfId="3" applyFont="1"/>
    <xf numFmtId="0" fontId="3" fillId="0" borderId="0" xfId="0" applyFont="1" applyAlignment="1">
      <alignment vertical="center"/>
    </xf>
    <xf numFmtId="0" fontId="9" fillId="0" borderId="0" xfId="3" applyFont="1"/>
    <xf numFmtId="0" fontId="19" fillId="0" borderId="0" xfId="3" applyFont="1"/>
    <xf numFmtId="4" fontId="1" fillId="0" borderId="0" xfId="0" applyNumberFormat="1" applyFont="1" applyAlignment="1">
      <alignment vertical="center"/>
    </xf>
    <xf numFmtId="10" fontId="13" fillId="3" borderId="2" xfId="0" applyNumberFormat="1" applyFont="1" applyFill="1" applyBorder="1" applyAlignment="1">
      <alignment horizontal="center" vertical="center"/>
    </xf>
    <xf numFmtId="10" fontId="11" fillId="0" borderId="3" xfId="0" applyNumberFormat="1" applyFont="1" applyBorder="1" applyAlignment="1">
      <alignment horizontal="center" vertical="center"/>
    </xf>
    <xf numFmtId="10" fontId="5" fillId="2" borderId="4" xfId="0" applyNumberFormat="1" applyFont="1" applyFill="1" applyBorder="1" applyAlignment="1">
      <alignment horizontal="center" vertical="center"/>
    </xf>
    <xf numFmtId="10" fontId="14" fillId="4" borderId="3" xfId="0" applyNumberFormat="1" applyFont="1" applyFill="1" applyBorder="1" applyAlignment="1">
      <alignment horizontal="center" vertical="center"/>
    </xf>
    <xf numFmtId="0" fontId="21" fillId="0" borderId="5" xfId="0" applyFont="1" applyBorder="1" applyAlignment="1">
      <alignment vertical="center"/>
    </xf>
    <xf numFmtId="164" fontId="21" fillId="0" borderId="6" xfId="0" applyNumberFormat="1" applyFont="1" applyBorder="1" applyAlignment="1">
      <alignment vertical="center"/>
    </xf>
    <xf numFmtId="0" fontId="21" fillId="0" borderId="7" xfId="0" applyFont="1" applyBorder="1" applyAlignment="1">
      <alignment horizontal="left" vertical="center"/>
    </xf>
    <xf numFmtId="0" fontId="21" fillId="0" borderId="0" xfId="0" applyFont="1" applyAlignment="1">
      <alignment horizontal="right" vertical="center"/>
    </xf>
    <xf numFmtId="49" fontId="21" fillId="0" borderId="0" xfId="0" applyNumberFormat="1" applyFont="1" applyAlignment="1">
      <alignment horizontal="right" vertical="center"/>
    </xf>
    <xf numFmtId="10" fontId="21" fillId="0" borderId="0" xfId="0" applyNumberFormat="1" applyFont="1" applyAlignment="1">
      <alignment horizontal="center" vertical="center"/>
    </xf>
    <xf numFmtId="10" fontId="9" fillId="5" borderId="3" xfId="0" applyNumberFormat="1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left" vertical="center"/>
    </xf>
    <xf numFmtId="164" fontId="8" fillId="6" borderId="3" xfId="0" applyNumberFormat="1" applyFont="1" applyFill="1" applyBorder="1" applyAlignment="1">
      <alignment horizontal="right" vertical="center"/>
    </xf>
    <xf numFmtId="10" fontId="8" fillId="6" borderId="3" xfId="0" applyNumberFormat="1" applyFont="1" applyFill="1" applyBorder="1" applyAlignment="1">
      <alignment horizontal="center" vertical="center"/>
    </xf>
    <xf numFmtId="0" fontId="15" fillId="7" borderId="3" xfId="0" applyFont="1" applyFill="1" applyBorder="1" applyAlignment="1">
      <alignment horizontal="left" vertical="center"/>
    </xf>
    <xf numFmtId="164" fontId="15" fillId="7" borderId="3" xfId="0" applyNumberFormat="1" applyFont="1" applyFill="1" applyBorder="1" applyAlignment="1">
      <alignment horizontal="right" vertical="center"/>
    </xf>
    <xf numFmtId="10" fontId="15" fillId="7" borderId="3" xfId="0" applyNumberFormat="1" applyFont="1" applyFill="1" applyBorder="1" applyAlignment="1">
      <alignment horizontal="center" vertical="center"/>
    </xf>
    <xf numFmtId="0" fontId="11" fillId="8" borderId="3" xfId="0" applyFont="1" applyFill="1" applyBorder="1" applyAlignment="1">
      <alignment horizontal="left" vertical="center"/>
    </xf>
    <xf numFmtId="164" fontId="11" fillId="8" borderId="3" xfId="0" applyNumberFormat="1" applyFont="1" applyFill="1" applyBorder="1" applyAlignment="1">
      <alignment horizontal="right" vertical="center"/>
    </xf>
    <xf numFmtId="10" fontId="11" fillId="8" borderId="3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11" fillId="0" borderId="8" xfId="0" applyNumberFormat="1" applyFont="1" applyBorder="1" applyAlignment="1">
      <alignment horizontal="right" vertical="center"/>
    </xf>
    <xf numFmtId="10" fontId="11" fillId="0" borderId="8" xfId="0" applyNumberFormat="1" applyFont="1" applyBorder="1" applyAlignment="1">
      <alignment horizontal="center" vertical="center"/>
    </xf>
    <xf numFmtId="164" fontId="17" fillId="0" borderId="3" xfId="0" applyNumberFormat="1" applyFont="1" applyBorder="1" applyAlignment="1">
      <alignment horizontal="right" vertical="center"/>
    </xf>
    <xf numFmtId="0" fontId="13" fillId="0" borderId="0" xfId="3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3" applyAlignment="1">
      <alignment horizontal="center"/>
    </xf>
    <xf numFmtId="0" fontId="15" fillId="0" borderId="0" xfId="3" applyFont="1" applyAlignment="1">
      <alignment horizontal="center"/>
    </xf>
    <xf numFmtId="0" fontId="1" fillId="0" borderId="0" xfId="3" applyAlignment="1">
      <alignment horizontal="right"/>
    </xf>
  </cellXfs>
  <cellStyles count="5">
    <cellStyle name="Normalno" xfId="0" builtinId="0"/>
    <cellStyle name="Normalno 2" xfId="2" xr:uid="{00000000-0005-0000-0000-000001000000}"/>
    <cellStyle name="Normalno 3" xfId="3" xr:uid="{00000000-0005-0000-0000-000002000000}"/>
    <cellStyle name="Normalno 4" xfId="1" xr:uid="{00000000-0005-0000-0000-000003000000}"/>
    <cellStyle name="Postotak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7"/>
  <sheetViews>
    <sheetView topLeftCell="A19" zoomScaleNormal="100" workbookViewId="0">
      <selection activeCell="A3" sqref="A3"/>
    </sheetView>
  </sheetViews>
  <sheetFormatPr defaultColWidth="9.109375" defaultRowHeight="14.4" x14ac:dyDescent="0.3"/>
  <cols>
    <col min="1" max="1" width="74" style="1" customWidth="1"/>
    <col min="2" max="4" width="19.88671875" style="1" customWidth="1"/>
    <col min="6" max="6" width="9.88671875" bestFit="1" customWidth="1"/>
  </cols>
  <sheetData>
    <row r="1" spans="1:9" x14ac:dyDescent="0.3">
      <c r="A1" s="36"/>
      <c r="B1" s="36"/>
      <c r="C1" s="36"/>
      <c r="D1" s="36"/>
      <c r="E1" s="36"/>
      <c r="F1" s="36"/>
      <c r="G1" s="36"/>
      <c r="H1" s="36"/>
      <c r="I1" s="35"/>
    </row>
    <row r="2" spans="1:9" x14ac:dyDescent="0.3">
      <c r="A2" s="37" t="s">
        <v>190</v>
      </c>
      <c r="B2" s="37"/>
      <c r="C2" s="37"/>
      <c r="D2" s="37"/>
      <c r="E2" s="37"/>
      <c r="F2" s="37"/>
      <c r="G2" s="36"/>
      <c r="H2" s="36"/>
      <c r="I2" s="35"/>
    </row>
    <row r="3" spans="1:9" x14ac:dyDescent="0.3">
      <c r="A3" s="37" t="s">
        <v>428</v>
      </c>
      <c r="B3" s="37"/>
      <c r="C3" s="37"/>
      <c r="D3" s="37"/>
      <c r="E3" s="37"/>
      <c r="F3" s="37"/>
      <c r="G3" s="36"/>
      <c r="H3" s="36"/>
      <c r="I3" s="35"/>
    </row>
    <row r="4" spans="1:9" ht="21" x14ac:dyDescent="0.4">
      <c r="A4" s="37"/>
      <c r="B4" s="38"/>
      <c r="C4" s="38"/>
      <c r="D4" s="38"/>
      <c r="E4" s="38"/>
      <c r="F4" s="38"/>
      <c r="G4" s="36"/>
      <c r="H4" s="36"/>
      <c r="I4" s="35"/>
    </row>
    <row r="5" spans="1:9" ht="21" x14ac:dyDescent="0.4">
      <c r="A5" s="40" t="s">
        <v>191</v>
      </c>
      <c r="B5" s="39"/>
      <c r="C5" s="39"/>
      <c r="D5" s="39"/>
      <c r="E5" s="39"/>
      <c r="F5" s="38"/>
      <c r="G5" s="36"/>
      <c r="H5" s="36"/>
      <c r="I5" s="35"/>
    </row>
    <row r="6" spans="1:9" ht="20.399999999999999" x14ac:dyDescent="0.35">
      <c r="A6" s="36" t="s">
        <v>192</v>
      </c>
      <c r="B6" s="41"/>
      <c r="C6" s="36"/>
      <c r="D6" s="36"/>
      <c r="E6" s="36"/>
      <c r="F6" s="36"/>
      <c r="G6" s="36"/>
      <c r="H6" s="36"/>
      <c r="I6" s="35"/>
    </row>
    <row r="8" spans="1:9" s="2" customFormat="1" ht="30" customHeight="1" x14ac:dyDescent="0.3">
      <c r="A8" s="72" t="s">
        <v>0</v>
      </c>
      <c r="B8" s="72"/>
      <c r="C8" s="72"/>
      <c r="D8" s="72"/>
    </row>
    <row r="9" spans="1:9" s="2" customFormat="1" ht="30" customHeight="1" x14ac:dyDescent="0.3">
      <c r="A9" s="71" t="s">
        <v>193</v>
      </c>
      <c r="B9" s="71"/>
      <c r="C9" s="71"/>
      <c r="D9" s="71"/>
      <c r="E9" s="36"/>
      <c r="F9" s="36"/>
      <c r="G9" s="36"/>
      <c r="H9" s="36"/>
      <c r="I9" s="35"/>
    </row>
    <row r="10" spans="1:9" s="3" customFormat="1" ht="24.9" customHeight="1" x14ac:dyDescent="0.35">
      <c r="A10" s="42" t="s">
        <v>204</v>
      </c>
      <c r="B10" s="36"/>
      <c r="C10" s="36"/>
      <c r="D10" s="36"/>
      <c r="E10" s="36"/>
      <c r="F10" s="36"/>
      <c r="G10" s="36"/>
      <c r="H10" s="36"/>
      <c r="I10" s="35"/>
    </row>
    <row r="11" spans="1:9" s="4" customFormat="1" ht="24.9" customHeight="1" x14ac:dyDescent="0.3">
      <c r="A11" s="5" t="s">
        <v>1</v>
      </c>
      <c r="B11" s="6"/>
      <c r="C11" s="6"/>
      <c r="D11" s="6"/>
    </row>
    <row r="12" spans="1:9" ht="57.6" customHeight="1" x14ac:dyDescent="0.3">
      <c r="A12" s="7" t="s">
        <v>2</v>
      </c>
      <c r="B12" s="7" t="s">
        <v>3</v>
      </c>
      <c r="C12" s="7" t="s">
        <v>4</v>
      </c>
      <c r="D12" s="7" t="s">
        <v>5</v>
      </c>
    </row>
    <row r="13" spans="1:9" s="8" customFormat="1" ht="15.9" customHeight="1" x14ac:dyDescent="0.3">
      <c r="A13" s="9" t="s">
        <v>6</v>
      </c>
      <c r="B13" s="9">
        <f>COLUMN()</f>
        <v>2</v>
      </c>
      <c r="C13" s="9">
        <f>COLUMN()</f>
        <v>3</v>
      </c>
      <c r="D13" s="9">
        <f>COLUMN()</f>
        <v>4</v>
      </c>
    </row>
    <row r="14" spans="1:9" s="8" customFormat="1" ht="24.9" customHeight="1" x14ac:dyDescent="0.3">
      <c r="A14" s="10" t="s">
        <v>7</v>
      </c>
      <c r="B14" s="11">
        <v>2392925</v>
      </c>
      <c r="C14" s="11">
        <v>1634850</v>
      </c>
      <c r="D14" s="11">
        <v>1463838.02</v>
      </c>
    </row>
    <row r="15" spans="1:9" s="8" customFormat="1" ht="24.9" customHeight="1" x14ac:dyDescent="0.3">
      <c r="A15" s="10" t="s">
        <v>8</v>
      </c>
      <c r="B15" s="11">
        <v>12330</v>
      </c>
      <c r="C15" s="11">
        <v>12000</v>
      </c>
      <c r="D15" s="11">
        <v>4716.42</v>
      </c>
    </row>
    <row r="16" spans="1:9" s="12" customFormat="1" ht="30" customHeight="1" x14ac:dyDescent="0.3">
      <c r="A16" s="13" t="s">
        <v>9</v>
      </c>
      <c r="B16" s="14">
        <f>B14+B15</f>
        <v>2405255</v>
      </c>
      <c r="C16" s="14">
        <f>C14+C15</f>
        <v>1646850</v>
      </c>
      <c r="D16" s="14">
        <f>D14+D15</f>
        <v>1468554.44</v>
      </c>
    </row>
    <row r="17" spans="1:6" s="8" customFormat="1" ht="24.9" customHeight="1" x14ac:dyDescent="0.3">
      <c r="A17" s="10" t="s">
        <v>10</v>
      </c>
      <c r="B17" s="11">
        <v>1185905</v>
      </c>
      <c r="C17" s="11">
        <v>1115300</v>
      </c>
      <c r="D17" s="11">
        <v>1313576.74</v>
      </c>
    </row>
    <row r="18" spans="1:6" s="8" customFormat="1" ht="24.9" customHeight="1" x14ac:dyDescent="0.3">
      <c r="A18" s="10" t="s">
        <v>11</v>
      </c>
      <c r="B18" s="11">
        <v>1019350</v>
      </c>
      <c r="C18" s="11">
        <v>345550</v>
      </c>
      <c r="D18" s="11">
        <v>301576.14</v>
      </c>
      <c r="F18" s="46"/>
    </row>
    <row r="19" spans="1:6" ht="30" customHeight="1" x14ac:dyDescent="0.3">
      <c r="A19" s="13" t="s">
        <v>12</v>
      </c>
      <c r="B19" s="14">
        <f>B17+B18</f>
        <v>2205255</v>
      </c>
      <c r="C19" s="14">
        <f>C17+C18</f>
        <v>1460850</v>
      </c>
      <c r="D19" s="14">
        <f>D17+D18</f>
        <v>1615152.88</v>
      </c>
    </row>
    <row r="20" spans="1:6" ht="30" customHeight="1" x14ac:dyDescent="0.3">
      <c r="A20" s="13" t="s">
        <v>13</v>
      </c>
      <c r="B20" s="14">
        <f>B14+B15-B17-B18</f>
        <v>200000</v>
      </c>
      <c r="C20" s="14">
        <f>C14+C15-C17-C18</f>
        <v>186000</v>
      </c>
      <c r="D20" s="14">
        <f>D14+D15-D17-D18</f>
        <v>-146598.44000000006</v>
      </c>
    </row>
    <row r="21" spans="1:6" x14ac:dyDescent="0.3">
      <c r="A21" s="15"/>
      <c r="B21" s="16"/>
      <c r="C21" s="16"/>
      <c r="D21" s="16"/>
    </row>
    <row r="22" spans="1:6" x14ac:dyDescent="0.3">
      <c r="A22" s="15"/>
      <c r="B22" s="16"/>
      <c r="C22" s="16"/>
      <c r="D22" s="16"/>
    </row>
    <row r="23" spans="1:6" s="4" customFormat="1" ht="21.75" customHeight="1" x14ac:dyDescent="0.3">
      <c r="A23" s="17" t="s">
        <v>14</v>
      </c>
      <c r="B23" s="6"/>
      <c r="C23" s="6"/>
      <c r="D23" s="6"/>
    </row>
    <row r="24" spans="1:6" ht="57.6" customHeight="1" x14ac:dyDescent="0.3">
      <c r="A24" s="7" t="s">
        <v>2</v>
      </c>
      <c r="B24" s="7" t="str">
        <f t="shared" ref="B24:D24" si="0">B12</f>
        <v>Izvorni plan
2024.</v>
      </c>
      <c r="C24" s="7" t="str">
        <f t="shared" si="0"/>
        <v>Tekući plan
2024.</v>
      </c>
      <c r="D24" s="7" t="str">
        <f t="shared" si="0"/>
        <v>Ostvarenje /
Izvršenje
01.-12.2024.</v>
      </c>
    </row>
    <row r="25" spans="1:6" s="8" customFormat="1" ht="15.9" customHeight="1" x14ac:dyDescent="0.3">
      <c r="A25" s="9" t="s">
        <v>6</v>
      </c>
      <c r="B25" s="9">
        <f>COLUMN()</f>
        <v>2</v>
      </c>
      <c r="C25" s="9">
        <f>COLUMN()</f>
        <v>3</v>
      </c>
      <c r="D25" s="9">
        <f>COLUMN()</f>
        <v>4</v>
      </c>
    </row>
    <row r="26" spans="1:6" s="8" customFormat="1" ht="24.9" customHeight="1" x14ac:dyDescent="0.3">
      <c r="A26" s="10" t="s">
        <v>15</v>
      </c>
      <c r="B26" s="11">
        <v>163162</v>
      </c>
      <c r="C26" s="11">
        <v>150000</v>
      </c>
      <c r="D26" s="11">
        <v>209170.34</v>
      </c>
    </row>
    <row r="27" spans="1:6" s="8" customFormat="1" ht="24.9" customHeight="1" x14ac:dyDescent="0.3">
      <c r="A27" s="10" t="s">
        <v>16</v>
      </c>
      <c r="B27" s="11">
        <v>163162</v>
      </c>
      <c r="C27" s="11">
        <v>360000</v>
      </c>
      <c r="D27" s="11">
        <v>443992.6</v>
      </c>
    </row>
    <row r="28" spans="1:6" s="8" customFormat="1" ht="30" customHeight="1" x14ac:dyDescent="0.3">
      <c r="A28" s="13" t="s">
        <v>17</v>
      </c>
      <c r="B28" s="14">
        <f>B26-B27</f>
        <v>0</v>
      </c>
      <c r="C28" s="14">
        <f>C26-C27</f>
        <v>-210000</v>
      </c>
      <c r="D28" s="14">
        <f>D26-D27</f>
        <v>-234822.25999999998</v>
      </c>
      <c r="F28" s="46"/>
    </row>
    <row r="29" spans="1:6" s="8" customFormat="1" ht="30" customHeight="1" x14ac:dyDescent="0.3">
      <c r="A29" s="13" t="s">
        <v>202</v>
      </c>
      <c r="B29" s="14">
        <f>B16+B26</f>
        <v>2568417</v>
      </c>
      <c r="C29" s="14">
        <f>C16+C26</f>
        <v>1796850</v>
      </c>
      <c r="D29" s="14">
        <f>D16+D26</f>
        <v>1677724.78</v>
      </c>
    </row>
    <row r="30" spans="1:6" s="8" customFormat="1" ht="24.9" customHeight="1" x14ac:dyDescent="0.3">
      <c r="A30" s="10" t="s">
        <v>182</v>
      </c>
      <c r="B30" s="11">
        <v>-200000</v>
      </c>
      <c r="C30" s="11">
        <v>-648746.4</v>
      </c>
      <c r="D30" s="11">
        <v>-648746.4</v>
      </c>
    </row>
    <row r="31" spans="1:6" s="8" customFormat="1" ht="24.9" customHeight="1" x14ac:dyDescent="0.3">
      <c r="A31" s="10" t="s">
        <v>18</v>
      </c>
      <c r="B31" s="11">
        <v>0</v>
      </c>
      <c r="C31" s="11">
        <v>0</v>
      </c>
      <c r="D31" s="11">
        <v>0</v>
      </c>
    </row>
    <row r="32" spans="1:6" s="8" customFormat="1" ht="30" customHeight="1" x14ac:dyDescent="0.3">
      <c r="A32" s="13" t="s">
        <v>203</v>
      </c>
      <c r="B32" s="14">
        <f>B19+B27</f>
        <v>2368417</v>
      </c>
      <c r="C32" s="14">
        <f t="shared" ref="C32:D32" si="1">C19+C27</f>
        <v>1820850</v>
      </c>
      <c r="D32" s="14">
        <f t="shared" si="1"/>
        <v>2059145.48</v>
      </c>
    </row>
    <row r="33" spans="1:4" ht="30" customHeight="1" x14ac:dyDescent="0.3">
      <c r="A33" s="13" t="s">
        <v>19</v>
      </c>
      <c r="B33" s="14">
        <f>B26-B27+B30-B31</f>
        <v>-200000</v>
      </c>
      <c r="C33" s="14">
        <f>C26-C27+C30-C31</f>
        <v>-858746.4</v>
      </c>
      <c r="D33" s="14">
        <f>D26-D27+D30-D31</f>
        <v>-883568.66</v>
      </c>
    </row>
    <row r="34" spans="1:4" ht="30" customHeight="1" x14ac:dyDescent="0.3">
      <c r="A34" s="13" t="s">
        <v>20</v>
      </c>
      <c r="B34" s="14">
        <f>B20+B33</f>
        <v>0</v>
      </c>
      <c r="C34" s="14">
        <f>C20+C33</f>
        <v>-672746.4</v>
      </c>
      <c r="D34" s="14">
        <f>D20+D33</f>
        <v>-1030167.1000000001</v>
      </c>
    </row>
    <row r="35" spans="1:4" x14ac:dyDescent="0.3">
      <c r="A35" s="8"/>
      <c r="B35" s="8"/>
      <c r="C35" s="8"/>
      <c r="D35" s="8"/>
    </row>
    <row r="36" spans="1:4" x14ac:dyDescent="0.3">
      <c r="A36" s="8"/>
      <c r="B36" s="8"/>
      <c r="C36" s="8"/>
      <c r="D36" s="8"/>
    </row>
    <row r="37" spans="1:4" x14ac:dyDescent="0.3">
      <c r="B37" s="18"/>
    </row>
  </sheetData>
  <mergeCells count="2">
    <mergeCell ref="A9:D9"/>
    <mergeCell ref="A8:D8"/>
  </mergeCells>
  <pageMargins left="0.39370078740157499" right="0.39370078740157499" top="0.39370078740157499" bottom="0.511811023622047" header="0" footer="0.31496062992126"/>
  <pageSetup paperSize="9" fitToHeight="0" orientation="landscape" r:id="rId1"/>
  <headerFooter>
    <oddFooter>Stranica &amp;P od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244"/>
  <sheetViews>
    <sheetView topLeftCell="A46" zoomScale="115" zoomScaleNormal="115" workbookViewId="0">
      <selection activeCell="F159" sqref="F159"/>
    </sheetView>
  </sheetViews>
  <sheetFormatPr defaultColWidth="9.109375" defaultRowHeight="14.4" x14ac:dyDescent="0.3"/>
  <cols>
    <col min="1" max="1" width="73.5546875" style="1" customWidth="1"/>
    <col min="2" max="4" width="19.88671875" style="1" customWidth="1"/>
    <col min="6" max="6" width="14.88671875" bestFit="1" customWidth="1"/>
  </cols>
  <sheetData>
    <row r="1" spans="1:4" s="2" customFormat="1" ht="30" customHeight="1" x14ac:dyDescent="0.3">
      <c r="A1" s="44" t="s">
        <v>194</v>
      </c>
      <c r="B1" s="36"/>
      <c r="C1" s="43"/>
      <c r="D1" s="43"/>
    </row>
    <row r="2" spans="1:4" s="2" customFormat="1" ht="30" customHeight="1" x14ac:dyDescent="0.3">
      <c r="A2" s="37" t="s">
        <v>195</v>
      </c>
      <c r="B2" s="36"/>
      <c r="C2" s="43"/>
      <c r="D2" s="43"/>
    </row>
    <row r="3" spans="1:4" s="3" customFormat="1" ht="24.9" customHeight="1" x14ac:dyDescent="0.35">
      <c r="A3" s="72" t="s">
        <v>21</v>
      </c>
      <c r="B3" s="72"/>
      <c r="C3" s="72"/>
      <c r="D3" s="72"/>
    </row>
    <row r="4" spans="1:4" s="4" customFormat="1" ht="24.9" customHeight="1" x14ac:dyDescent="0.3">
      <c r="A4" s="5" t="s">
        <v>22</v>
      </c>
      <c r="B4" s="6"/>
      <c r="C4" s="6"/>
      <c r="D4" s="6"/>
    </row>
    <row r="5" spans="1:4" ht="57.6" customHeight="1" x14ac:dyDescent="0.3">
      <c r="A5" s="7" t="s">
        <v>23</v>
      </c>
      <c r="B5" s="7" t="s">
        <v>3</v>
      </c>
      <c r="C5" s="7" t="s">
        <v>4</v>
      </c>
      <c r="D5" s="7" t="s">
        <v>5</v>
      </c>
    </row>
    <row r="6" spans="1:4" s="8" customFormat="1" ht="15.9" customHeight="1" x14ac:dyDescent="0.3">
      <c r="A6" s="9" t="s">
        <v>6</v>
      </c>
      <c r="B6" s="9">
        <v>2</v>
      </c>
      <c r="C6" s="9">
        <f>COLUMN()</f>
        <v>3</v>
      </c>
      <c r="D6" s="9">
        <f>COLUMN()</f>
        <v>4</v>
      </c>
    </row>
    <row r="7" spans="1:4" x14ac:dyDescent="0.3">
      <c r="A7" s="19" t="s">
        <v>7</v>
      </c>
      <c r="B7" s="20">
        <v>2392925</v>
      </c>
      <c r="C7" s="20">
        <f>SUBTOTAL(9,C10:C51)</f>
        <v>1634850</v>
      </c>
      <c r="D7" s="20">
        <f>SUBTOTAL(9,D10:D51)</f>
        <v>1463838.02</v>
      </c>
    </row>
    <row r="8" spans="1:4" x14ac:dyDescent="0.3">
      <c r="A8" s="21" t="s">
        <v>24</v>
      </c>
      <c r="B8" s="22">
        <v>749160</v>
      </c>
      <c r="C8" s="22">
        <f>SUBTOTAL(9,C10:C15)</f>
        <v>1142350</v>
      </c>
      <c r="D8" s="22">
        <f>SUBTOTAL(9,D10:D15)</f>
        <v>660464.00000000012</v>
      </c>
    </row>
    <row r="9" spans="1:4" x14ac:dyDescent="0.3">
      <c r="A9" s="23" t="s">
        <v>25</v>
      </c>
      <c r="B9" s="24"/>
      <c r="C9" s="24">
        <f>SUBTOTAL(9,C10:C10)</f>
        <v>1100350</v>
      </c>
      <c r="D9" s="24">
        <f>SUBTOTAL(9,D10:D10)</f>
        <v>630389.81000000006</v>
      </c>
    </row>
    <row r="10" spans="1:4" x14ac:dyDescent="0.3">
      <c r="A10" s="25" t="s">
        <v>26</v>
      </c>
      <c r="B10" s="26"/>
      <c r="C10" s="26">
        <v>1100350</v>
      </c>
      <c r="D10" s="26">
        <v>630389.81000000006</v>
      </c>
    </row>
    <row r="11" spans="1:4" x14ac:dyDescent="0.3">
      <c r="A11" s="23" t="s">
        <v>27</v>
      </c>
      <c r="B11" s="24"/>
      <c r="C11" s="24">
        <f>SUBTOTAL(9,C12:C13)</f>
        <v>32000</v>
      </c>
      <c r="D11" s="24">
        <f>SUBTOTAL(9,D12:D13)</f>
        <v>22522.3</v>
      </c>
    </row>
    <row r="12" spans="1:4" x14ac:dyDescent="0.3">
      <c r="A12" s="25" t="s">
        <v>28</v>
      </c>
      <c r="B12" s="26"/>
      <c r="C12" s="26">
        <v>2000</v>
      </c>
      <c r="D12" s="26">
        <v>399.01</v>
      </c>
    </row>
    <row r="13" spans="1:4" x14ac:dyDescent="0.3">
      <c r="A13" s="25" t="s">
        <v>29</v>
      </c>
      <c r="B13" s="26"/>
      <c r="C13" s="26">
        <v>30000</v>
      </c>
      <c r="D13" s="26">
        <v>22123.29</v>
      </c>
    </row>
    <row r="14" spans="1:4" x14ac:dyDescent="0.3">
      <c r="A14" s="23" t="s">
        <v>30</v>
      </c>
      <c r="B14" s="24"/>
      <c r="C14" s="24">
        <f>SUBTOTAL(9,C15:C15)</f>
        <v>10000</v>
      </c>
      <c r="D14" s="24">
        <f>SUBTOTAL(9,D15:D15)</f>
        <v>7551.89</v>
      </c>
    </row>
    <row r="15" spans="1:4" x14ac:dyDescent="0.3">
      <c r="A15" s="25" t="s">
        <v>31</v>
      </c>
      <c r="B15" s="26"/>
      <c r="C15" s="26">
        <v>10000</v>
      </c>
      <c r="D15" s="26">
        <v>7551.89</v>
      </c>
    </row>
    <row r="16" spans="1:4" x14ac:dyDescent="0.3">
      <c r="A16" s="21" t="s">
        <v>32</v>
      </c>
      <c r="B16" s="22">
        <v>1585435</v>
      </c>
      <c r="C16" s="22">
        <f>SUBTOTAL(9,C18:C24)</f>
        <v>486000</v>
      </c>
      <c r="D16" s="22">
        <f>SUBTOTAL(9,D18:D24)</f>
        <v>766554.59</v>
      </c>
    </row>
    <row r="17" spans="1:4" x14ac:dyDescent="0.3">
      <c r="A17" s="23" t="s">
        <v>33</v>
      </c>
      <c r="B17" s="24"/>
      <c r="C17" s="24">
        <f>SUBTOTAL(9,C18:C19)</f>
        <v>320000</v>
      </c>
      <c r="D17" s="24">
        <f>SUBTOTAL(9,D18:D19)</f>
        <v>599211.81999999995</v>
      </c>
    </row>
    <row r="18" spans="1:4" x14ac:dyDescent="0.3">
      <c r="A18" s="25" t="s">
        <v>34</v>
      </c>
      <c r="B18" s="26"/>
      <c r="C18" s="26">
        <v>320000</v>
      </c>
      <c r="D18" s="26">
        <v>599211.81999999995</v>
      </c>
    </row>
    <row r="19" spans="1:4" x14ac:dyDescent="0.3">
      <c r="A19" s="25" t="s">
        <v>35</v>
      </c>
      <c r="B19" s="26"/>
      <c r="C19" s="26">
        <v>0</v>
      </c>
      <c r="D19" s="26">
        <v>0</v>
      </c>
    </row>
    <row r="20" spans="1:4" x14ac:dyDescent="0.3">
      <c r="A20" s="33" t="s">
        <v>183</v>
      </c>
      <c r="B20" s="34"/>
      <c r="C20" s="34">
        <v>0</v>
      </c>
      <c r="D20" s="24">
        <f>SUBTOTAL(9,D21:D22)</f>
        <v>6111.6</v>
      </c>
    </row>
    <row r="21" spans="1:4" x14ac:dyDescent="0.3">
      <c r="A21" s="32" t="s">
        <v>184</v>
      </c>
      <c r="B21" s="31"/>
      <c r="C21" s="31">
        <v>0</v>
      </c>
      <c r="D21" s="30">
        <v>6111.6</v>
      </c>
    </row>
    <row r="22" spans="1:4" x14ac:dyDescent="0.3">
      <c r="A22" s="23" t="s">
        <v>36</v>
      </c>
      <c r="B22" s="24"/>
      <c r="C22" s="24">
        <f>SUBTOTAL(9,C23:C24)</f>
        <v>166000</v>
      </c>
      <c r="D22" s="24">
        <f>SUBTOTAL(9,D23:D24)</f>
        <v>161231.17000000001</v>
      </c>
    </row>
    <row r="23" spans="1:4" x14ac:dyDescent="0.3">
      <c r="A23" s="25" t="s">
        <v>37</v>
      </c>
      <c r="B23" s="26"/>
      <c r="C23" s="26">
        <v>166000</v>
      </c>
      <c r="D23" s="26">
        <v>161231.17000000001</v>
      </c>
    </row>
    <row r="24" spans="1:4" x14ac:dyDescent="0.3">
      <c r="A24" s="25" t="s">
        <v>38</v>
      </c>
      <c r="B24" s="26"/>
      <c r="C24" s="26">
        <v>0</v>
      </c>
      <c r="D24" s="26">
        <v>0</v>
      </c>
    </row>
    <row r="25" spans="1:4" x14ac:dyDescent="0.3">
      <c r="A25" s="21" t="s">
        <v>39</v>
      </c>
      <c r="B25" s="22">
        <v>0</v>
      </c>
      <c r="C25" s="22">
        <f>SUBTOTAL(9,C27:C33)</f>
        <v>0</v>
      </c>
      <c r="D25" s="22">
        <f>SUBTOTAL(9,D27:D33)</f>
        <v>12212.2</v>
      </c>
    </row>
    <row r="26" spans="1:4" x14ac:dyDescent="0.3">
      <c r="A26" s="23" t="s">
        <v>40</v>
      </c>
      <c r="B26" s="24"/>
      <c r="C26" s="24">
        <f>SUBTOTAL(9,C27:C28)</f>
        <v>0</v>
      </c>
      <c r="D26" s="24">
        <f>SUBTOTAL(9,D27:D28)</f>
        <v>0.12</v>
      </c>
    </row>
    <row r="27" spans="1:4" x14ac:dyDescent="0.3">
      <c r="A27" s="25" t="s">
        <v>41</v>
      </c>
      <c r="B27" s="26"/>
      <c r="C27" s="26">
        <v>0</v>
      </c>
      <c r="D27" s="26">
        <v>0.12</v>
      </c>
    </row>
    <row r="28" spans="1:4" x14ac:dyDescent="0.3">
      <c r="A28" s="25" t="s">
        <v>42</v>
      </c>
      <c r="B28" s="26"/>
      <c r="C28" s="26">
        <v>0</v>
      </c>
      <c r="D28" s="26">
        <v>0</v>
      </c>
    </row>
    <row r="29" spans="1:4" x14ac:dyDescent="0.3">
      <c r="A29" s="23" t="s">
        <v>43</v>
      </c>
      <c r="B29" s="24"/>
      <c r="C29" s="24">
        <f>SUBTOTAL(9,C30:C33)</f>
        <v>0</v>
      </c>
      <c r="D29" s="24">
        <f>SUBTOTAL(9,D30:D33)</f>
        <v>12212.08</v>
      </c>
    </row>
    <row r="30" spans="1:4" x14ac:dyDescent="0.3">
      <c r="A30" s="25" t="s">
        <v>44</v>
      </c>
      <c r="B30" s="26"/>
      <c r="C30" s="26">
        <v>0</v>
      </c>
      <c r="D30" s="26">
        <v>0</v>
      </c>
    </row>
    <row r="31" spans="1:4" x14ac:dyDescent="0.3">
      <c r="A31" s="32" t="s">
        <v>185</v>
      </c>
      <c r="B31" s="31"/>
      <c r="C31" s="31">
        <v>0</v>
      </c>
      <c r="D31" s="30">
        <v>662.89</v>
      </c>
    </row>
    <row r="32" spans="1:4" x14ac:dyDescent="0.3">
      <c r="A32" s="25" t="s">
        <v>45</v>
      </c>
      <c r="B32" s="26"/>
      <c r="C32" s="26">
        <v>0</v>
      </c>
      <c r="D32" s="26">
        <v>10992.49</v>
      </c>
    </row>
    <row r="33" spans="1:4" x14ac:dyDescent="0.3">
      <c r="A33" s="25" t="s">
        <v>46</v>
      </c>
      <c r="B33" s="26"/>
      <c r="C33" s="26">
        <v>0</v>
      </c>
      <c r="D33" s="26">
        <v>556.70000000000005</v>
      </c>
    </row>
    <row r="34" spans="1:4" x14ac:dyDescent="0.3">
      <c r="A34" s="21" t="s">
        <v>47</v>
      </c>
      <c r="B34" s="22">
        <v>57000</v>
      </c>
      <c r="C34" s="22">
        <f>SUBTOTAL(9,C36:C45)</f>
        <v>5000</v>
      </c>
      <c r="D34" s="22">
        <f>SUBTOTAL(9,D36:D45)</f>
        <v>23189.39</v>
      </c>
    </row>
    <row r="35" spans="1:4" x14ac:dyDescent="0.3">
      <c r="A35" s="23" t="s">
        <v>48</v>
      </c>
      <c r="B35" s="24"/>
      <c r="C35" s="24">
        <f>SUBTOTAL(9,C36:C36)</f>
        <v>0</v>
      </c>
      <c r="D35" s="24">
        <f>SUBTOTAL(9,D36:D36)</f>
        <v>276.61</v>
      </c>
    </row>
    <row r="36" spans="1:4" x14ac:dyDescent="0.3">
      <c r="A36" s="25" t="s">
        <v>49</v>
      </c>
      <c r="B36" s="26"/>
      <c r="C36" s="26">
        <v>0</v>
      </c>
      <c r="D36" s="26">
        <v>276.61</v>
      </c>
    </row>
    <row r="37" spans="1:4" x14ac:dyDescent="0.3">
      <c r="A37" s="23" t="s">
        <v>50</v>
      </c>
      <c r="B37" s="24"/>
      <c r="C37" s="24">
        <f>SUBTOTAL(9,C38:C41)</f>
        <v>0</v>
      </c>
      <c r="D37" s="24">
        <f>SUBTOTAL(9,D38:D41)</f>
        <v>2578.5299999999997</v>
      </c>
    </row>
    <row r="38" spans="1:4" x14ac:dyDescent="0.3">
      <c r="A38" s="25" t="s">
        <v>51</v>
      </c>
      <c r="B38" s="26"/>
      <c r="C38" s="26">
        <v>0</v>
      </c>
      <c r="D38" s="26">
        <v>89.58</v>
      </c>
    </row>
    <row r="39" spans="1:4" x14ac:dyDescent="0.3">
      <c r="A39" s="25" t="s">
        <v>52</v>
      </c>
      <c r="B39" s="26"/>
      <c r="C39" s="26">
        <v>0</v>
      </c>
      <c r="D39" s="26">
        <v>33.44</v>
      </c>
    </row>
    <row r="40" spans="1:4" x14ac:dyDescent="0.3">
      <c r="A40" s="25" t="s">
        <v>53</v>
      </c>
      <c r="B40" s="26"/>
      <c r="C40" s="26">
        <v>0</v>
      </c>
      <c r="D40" s="26">
        <v>1000</v>
      </c>
    </row>
    <row r="41" spans="1:4" x14ac:dyDescent="0.3">
      <c r="A41" s="25" t="s">
        <v>54</v>
      </c>
      <c r="B41" s="26"/>
      <c r="C41" s="26">
        <v>0</v>
      </c>
      <c r="D41" s="26">
        <v>1455.51</v>
      </c>
    </row>
    <row r="42" spans="1:4" x14ac:dyDescent="0.3">
      <c r="A42" s="23" t="s">
        <v>55</v>
      </c>
      <c r="B42" s="24"/>
      <c r="C42" s="24">
        <f>SUBTOTAL(9,C43:C45)</f>
        <v>5000</v>
      </c>
      <c r="D42" s="24">
        <f>SUBTOTAL(9,D43:D45)</f>
        <v>20334.25</v>
      </c>
    </row>
    <row r="43" spans="1:4" x14ac:dyDescent="0.3">
      <c r="A43" s="25" t="s">
        <v>56</v>
      </c>
      <c r="B43" s="26"/>
      <c r="C43" s="26">
        <v>0</v>
      </c>
      <c r="D43" s="26">
        <v>0</v>
      </c>
    </row>
    <row r="44" spans="1:4" x14ac:dyDescent="0.3">
      <c r="A44" s="25" t="s">
        <v>57</v>
      </c>
      <c r="B44" s="26"/>
      <c r="C44" s="26">
        <v>5000</v>
      </c>
      <c r="D44" s="26">
        <v>20334.25</v>
      </c>
    </row>
    <row r="45" spans="1:4" x14ac:dyDescent="0.3">
      <c r="A45" s="25" t="s">
        <v>58</v>
      </c>
      <c r="B45" s="26"/>
      <c r="C45" s="26">
        <v>0</v>
      </c>
      <c r="D45" s="26">
        <v>0</v>
      </c>
    </row>
    <row r="46" spans="1:4" x14ac:dyDescent="0.3">
      <c r="A46" s="21" t="s">
        <v>59</v>
      </c>
      <c r="B46" s="22">
        <v>1280</v>
      </c>
      <c r="C46" s="22">
        <f>SUBTOTAL(9,C48:C48)</f>
        <v>1500</v>
      </c>
      <c r="D46" s="22">
        <f>SUBTOTAL(9,D48:D48)</f>
        <v>1192.1600000000001</v>
      </c>
    </row>
    <row r="47" spans="1:4" x14ac:dyDescent="0.3">
      <c r="A47" s="23" t="s">
        <v>60</v>
      </c>
      <c r="B47" s="24"/>
      <c r="C47" s="24">
        <f>SUBTOTAL(9,C48:C48)</f>
        <v>1500</v>
      </c>
      <c r="D47" s="24">
        <f>SUBTOTAL(9,D48:D48)</f>
        <v>1192.1600000000001</v>
      </c>
    </row>
    <row r="48" spans="1:4" x14ac:dyDescent="0.3">
      <c r="A48" s="25" t="s">
        <v>61</v>
      </c>
      <c r="B48" s="26"/>
      <c r="C48" s="26">
        <v>1500</v>
      </c>
      <c r="D48" s="26">
        <v>1192.1600000000001</v>
      </c>
    </row>
    <row r="49" spans="1:4" x14ac:dyDescent="0.3">
      <c r="A49" s="21" t="s">
        <v>62</v>
      </c>
      <c r="B49" s="22">
        <v>50</v>
      </c>
      <c r="C49" s="22">
        <f>SUBTOTAL(9,C51:C51)</f>
        <v>0</v>
      </c>
      <c r="D49" s="22">
        <f>SUBTOTAL(9,D51:D51)</f>
        <v>225.68</v>
      </c>
    </row>
    <row r="50" spans="1:4" x14ac:dyDescent="0.3">
      <c r="A50" s="23" t="s">
        <v>63</v>
      </c>
      <c r="B50" s="24"/>
      <c r="C50" s="24">
        <f>SUBTOTAL(9,C51:C51)</f>
        <v>0</v>
      </c>
      <c r="D50" s="24">
        <f>SUBTOTAL(9,D51:D51)</f>
        <v>225.68</v>
      </c>
    </row>
    <row r="51" spans="1:4" x14ac:dyDescent="0.3">
      <c r="A51" s="25" t="s">
        <v>64</v>
      </c>
      <c r="B51" s="26"/>
      <c r="C51" s="26">
        <v>0</v>
      </c>
      <c r="D51" s="26">
        <v>225.68</v>
      </c>
    </row>
    <row r="52" spans="1:4" x14ac:dyDescent="0.3">
      <c r="A52" s="19" t="s">
        <v>8</v>
      </c>
      <c r="B52" s="20">
        <v>12330</v>
      </c>
      <c r="C52" s="20">
        <f>SUBTOTAL(9,C55:C61)</f>
        <v>12000</v>
      </c>
      <c r="D52" s="20">
        <f>SUBTOTAL(9,D55:D61)</f>
        <v>4716.42</v>
      </c>
    </row>
    <row r="53" spans="1:4" x14ac:dyDescent="0.3">
      <c r="A53" s="21" t="s">
        <v>65</v>
      </c>
      <c r="B53" s="22">
        <v>11000</v>
      </c>
      <c r="C53" s="22">
        <f>SUBTOTAL(9,C55:C55)</f>
        <v>11000</v>
      </c>
      <c r="D53" s="22">
        <f>SUBTOTAL(9,D55:D55)</f>
        <v>0</v>
      </c>
    </row>
    <row r="54" spans="1:4" x14ac:dyDescent="0.3">
      <c r="A54" s="23" t="s">
        <v>66</v>
      </c>
      <c r="B54" s="24"/>
      <c r="C54" s="24">
        <f>SUBTOTAL(9,C55:C55)</f>
        <v>11000</v>
      </c>
      <c r="D54" s="24">
        <f>SUBTOTAL(9,D55:D55)</f>
        <v>0</v>
      </c>
    </row>
    <row r="55" spans="1:4" x14ac:dyDescent="0.3">
      <c r="A55" s="25" t="s">
        <v>67</v>
      </c>
      <c r="B55" s="26"/>
      <c r="C55" s="26">
        <v>11000</v>
      </c>
      <c r="D55" s="26">
        <v>0</v>
      </c>
    </row>
    <row r="56" spans="1:4" x14ac:dyDescent="0.3">
      <c r="A56" s="21" t="s">
        <v>68</v>
      </c>
      <c r="B56" s="22">
        <v>1330</v>
      </c>
      <c r="C56" s="22">
        <f>SUBTOTAL(9,C58:C61)</f>
        <v>1000</v>
      </c>
      <c r="D56" s="22">
        <f>SUBTOTAL(9,D58:D61)</f>
        <v>4716.42</v>
      </c>
    </row>
    <row r="57" spans="1:4" x14ac:dyDescent="0.3">
      <c r="A57" s="23" t="s">
        <v>69</v>
      </c>
      <c r="B57" s="24"/>
      <c r="C57" s="24">
        <f>SUBTOTAL(9,C58:C59)</f>
        <v>1000</v>
      </c>
      <c r="D57" s="24">
        <f>SUBTOTAL(9,D58:D59)</f>
        <v>4716.42</v>
      </c>
    </row>
    <row r="58" spans="1:4" x14ac:dyDescent="0.3">
      <c r="A58" s="25" t="s">
        <v>70</v>
      </c>
      <c r="B58" s="26"/>
      <c r="C58" s="26">
        <v>500</v>
      </c>
      <c r="D58" s="26">
        <v>0</v>
      </c>
    </row>
    <row r="59" spans="1:4" x14ac:dyDescent="0.3">
      <c r="A59" s="25" t="s">
        <v>71</v>
      </c>
      <c r="B59" s="26"/>
      <c r="C59" s="26">
        <v>500</v>
      </c>
      <c r="D59" s="26">
        <v>4716.42</v>
      </c>
    </row>
    <row r="60" spans="1:4" x14ac:dyDescent="0.3">
      <c r="A60" s="23" t="s">
        <v>72</v>
      </c>
      <c r="B60" s="24"/>
      <c r="C60" s="24">
        <f>SUBTOTAL(9,C61:C61)</f>
        <v>0</v>
      </c>
      <c r="D60" s="24">
        <f>SUBTOTAL(9,D61:D61)</f>
        <v>0</v>
      </c>
    </row>
    <row r="61" spans="1:4" x14ac:dyDescent="0.3">
      <c r="A61" s="25" t="s">
        <v>73</v>
      </c>
      <c r="B61" s="26"/>
      <c r="C61" s="26">
        <v>0</v>
      </c>
      <c r="D61" s="26">
        <v>0</v>
      </c>
    </row>
    <row r="62" spans="1:4" ht="20.100000000000001" customHeight="1" x14ac:dyDescent="0.3">
      <c r="A62" s="27" t="s">
        <v>74</v>
      </c>
      <c r="B62" s="28">
        <f>B7+B52</f>
        <v>2405255</v>
      </c>
      <c r="C62" s="28">
        <f>IFERROR(SUBTOTAL(9,C10:C61),0)</f>
        <v>1646850</v>
      </c>
      <c r="D62" s="28">
        <f>IFERROR(SUBTOTAL(9,D10:D61),0)</f>
        <v>1468554.44</v>
      </c>
    </row>
    <row r="63" spans="1:4" x14ac:dyDescent="0.3">
      <c r="A63" s="8"/>
      <c r="B63" s="8"/>
      <c r="C63" s="8"/>
      <c r="D63" s="8"/>
    </row>
    <row r="64" spans="1:4" x14ac:dyDescent="0.3">
      <c r="A64" s="8"/>
      <c r="B64" s="8"/>
      <c r="C64" s="8"/>
      <c r="D64" s="8"/>
    </row>
    <row r="65" spans="1:4" s="4" customFormat="1" ht="24.9" customHeight="1" x14ac:dyDescent="0.3">
      <c r="A65" s="5" t="s">
        <v>75</v>
      </c>
      <c r="B65" s="6"/>
      <c r="C65" s="6"/>
      <c r="D65" s="6"/>
    </row>
    <row r="66" spans="1:4" ht="57.6" customHeight="1" x14ac:dyDescent="0.3">
      <c r="A66" s="29" t="s">
        <v>23</v>
      </c>
      <c r="B66" s="7" t="s">
        <v>3</v>
      </c>
      <c r="C66" s="7" t="s">
        <v>4</v>
      </c>
      <c r="D66" s="7" t="s">
        <v>5</v>
      </c>
    </row>
    <row r="67" spans="1:4" s="8" customFormat="1" ht="15.9" customHeight="1" x14ac:dyDescent="0.3">
      <c r="A67" s="9" t="s">
        <v>6</v>
      </c>
      <c r="B67" s="9">
        <v>2</v>
      </c>
      <c r="C67" s="9">
        <f>COLUMN()</f>
        <v>3</v>
      </c>
      <c r="D67" s="9">
        <f>COLUMN()</f>
        <v>4</v>
      </c>
    </row>
    <row r="68" spans="1:4" x14ac:dyDescent="0.3">
      <c r="A68" s="19" t="s">
        <v>10</v>
      </c>
      <c r="B68" s="20">
        <f>B69+B76+B106+B113+B117+B121+B125</f>
        <v>1185905</v>
      </c>
      <c r="C68" s="20">
        <f>SUBTOTAL(9,C71:C130)</f>
        <v>1110800</v>
      </c>
      <c r="D68" s="20">
        <f>SUBTOTAL(9,D71:D130)</f>
        <v>1313576.7399999998</v>
      </c>
    </row>
    <row r="69" spans="1:4" x14ac:dyDescent="0.3">
      <c r="A69" s="21" t="s">
        <v>76</v>
      </c>
      <c r="B69" s="22">
        <v>181340</v>
      </c>
      <c r="C69" s="22">
        <f>SUBTOTAL(9,C71:C75)</f>
        <v>114500</v>
      </c>
      <c r="D69" s="22">
        <f>SUBTOTAL(9,D71:D75)</f>
        <v>125787.77</v>
      </c>
    </row>
    <row r="70" spans="1:4" x14ac:dyDescent="0.3">
      <c r="A70" s="23" t="s">
        <v>77</v>
      </c>
      <c r="B70" s="24"/>
      <c r="C70" s="24">
        <f>SUBTOTAL(9,C71:C71)</f>
        <v>97300</v>
      </c>
      <c r="D70" s="24">
        <f>SUBTOTAL(9,D71:D71)</f>
        <v>102712.38</v>
      </c>
    </row>
    <row r="71" spans="1:4" x14ac:dyDescent="0.3">
      <c r="A71" s="25" t="s">
        <v>78</v>
      </c>
      <c r="B71" s="26"/>
      <c r="C71" s="26">
        <v>97300</v>
      </c>
      <c r="D71" s="26">
        <v>102712.38</v>
      </c>
    </row>
    <row r="72" spans="1:4" x14ac:dyDescent="0.3">
      <c r="A72" s="23" t="s">
        <v>79</v>
      </c>
      <c r="B72" s="24"/>
      <c r="C72" s="24">
        <f>SUBTOTAL(9,C73:C73)</f>
        <v>4500</v>
      </c>
      <c r="D72" s="24">
        <f>SUBTOTAL(9,D73:D73)</f>
        <v>5060</v>
      </c>
    </row>
    <row r="73" spans="1:4" x14ac:dyDescent="0.3">
      <c r="A73" s="25" t="s">
        <v>80</v>
      </c>
      <c r="B73" s="26"/>
      <c r="C73" s="26">
        <v>4500</v>
      </c>
      <c r="D73" s="26">
        <v>5060</v>
      </c>
    </row>
    <row r="74" spans="1:4" x14ac:dyDescent="0.3">
      <c r="A74" s="23" t="s">
        <v>81</v>
      </c>
      <c r="B74" s="24"/>
      <c r="C74" s="24">
        <f>SUBTOTAL(9,C75:C75)</f>
        <v>12700</v>
      </c>
      <c r="D74" s="24">
        <f>SUBTOTAL(9,D75:D75)</f>
        <v>18015.39</v>
      </c>
    </row>
    <row r="75" spans="1:4" x14ac:dyDescent="0.3">
      <c r="A75" s="25" t="s">
        <v>82</v>
      </c>
      <c r="B75" s="26"/>
      <c r="C75" s="26">
        <v>12700</v>
      </c>
      <c r="D75" s="26">
        <v>18015.39</v>
      </c>
    </row>
    <row r="76" spans="1:4" x14ac:dyDescent="0.3">
      <c r="A76" s="21" t="s">
        <v>83</v>
      </c>
      <c r="B76" s="22">
        <v>674665</v>
      </c>
      <c r="C76" s="22">
        <f>SUBTOTAL(9,C78:C105)</f>
        <v>686500</v>
      </c>
      <c r="D76" s="22">
        <f>SUBTOTAL(9,D78:D105)</f>
        <v>904947.85999999987</v>
      </c>
    </row>
    <row r="77" spans="1:4" x14ac:dyDescent="0.3">
      <c r="A77" s="23" t="s">
        <v>84</v>
      </c>
      <c r="B77" s="24"/>
      <c r="C77" s="24">
        <f>SUBTOTAL(9,C78:C81)</f>
        <v>12250</v>
      </c>
      <c r="D77" s="24">
        <f>SUBTOTAL(9,D78:D81)</f>
        <v>19384.73</v>
      </c>
    </row>
    <row r="78" spans="1:4" x14ac:dyDescent="0.3">
      <c r="A78" s="25" t="s">
        <v>85</v>
      </c>
      <c r="B78" s="26"/>
      <c r="C78" s="26">
        <v>1150</v>
      </c>
      <c r="D78" s="26">
        <v>1100.79</v>
      </c>
    </row>
    <row r="79" spans="1:4" x14ac:dyDescent="0.3">
      <c r="A79" s="25" t="s">
        <v>86</v>
      </c>
      <c r="B79" s="26"/>
      <c r="C79" s="26">
        <v>3250</v>
      </c>
      <c r="D79" s="26">
        <v>8105.95</v>
      </c>
    </row>
    <row r="80" spans="1:4" x14ac:dyDescent="0.3">
      <c r="A80" s="25" t="s">
        <v>87</v>
      </c>
      <c r="B80" s="26"/>
      <c r="C80" s="26">
        <v>3500</v>
      </c>
      <c r="D80" s="26">
        <v>3479.3</v>
      </c>
    </row>
    <row r="81" spans="1:4" x14ac:dyDescent="0.3">
      <c r="A81" s="25" t="s">
        <v>88</v>
      </c>
      <c r="B81" s="26"/>
      <c r="C81" s="26">
        <v>4350</v>
      </c>
      <c r="D81" s="26">
        <v>6698.69</v>
      </c>
    </row>
    <row r="82" spans="1:4" x14ac:dyDescent="0.3">
      <c r="A82" s="23" t="s">
        <v>89</v>
      </c>
      <c r="B82" s="24"/>
      <c r="C82" s="24">
        <f>SUBTOTAL(9,C83:C88)</f>
        <v>88000</v>
      </c>
      <c r="D82" s="24">
        <f>SUBTOTAL(9,D83:D88)</f>
        <v>107150.52999999998</v>
      </c>
    </row>
    <row r="83" spans="1:4" x14ac:dyDescent="0.3">
      <c r="A83" s="25" t="s">
        <v>90</v>
      </c>
      <c r="B83" s="26"/>
      <c r="C83" s="26">
        <v>2600</v>
      </c>
      <c r="D83" s="26">
        <v>2875.64</v>
      </c>
    </row>
    <row r="84" spans="1:4" x14ac:dyDescent="0.3">
      <c r="A84" s="25" t="s">
        <v>186</v>
      </c>
      <c r="B84" s="26"/>
      <c r="C84" s="26">
        <v>0</v>
      </c>
      <c r="D84" s="26">
        <v>583.66999999999996</v>
      </c>
    </row>
    <row r="85" spans="1:4" x14ac:dyDescent="0.3">
      <c r="A85" s="25" t="s">
        <v>91</v>
      </c>
      <c r="B85" s="26"/>
      <c r="C85" s="26">
        <v>33200</v>
      </c>
      <c r="D85" s="26">
        <v>33102.230000000003</v>
      </c>
    </row>
    <row r="86" spans="1:4" x14ac:dyDescent="0.3">
      <c r="A86" s="25" t="s">
        <v>92</v>
      </c>
      <c r="B86" s="26"/>
      <c r="C86" s="26">
        <v>44000</v>
      </c>
      <c r="D86" s="26">
        <v>50352.67</v>
      </c>
    </row>
    <row r="87" spans="1:4" x14ac:dyDescent="0.3">
      <c r="A87" s="25" t="s">
        <v>93</v>
      </c>
      <c r="B87" s="26"/>
      <c r="C87" s="26">
        <v>8200</v>
      </c>
      <c r="D87" s="26">
        <v>20214.419999999998</v>
      </c>
    </row>
    <row r="88" spans="1:4" x14ac:dyDescent="0.3">
      <c r="A88" s="25" t="s">
        <v>94</v>
      </c>
      <c r="B88" s="26"/>
      <c r="C88" s="26">
        <v>0</v>
      </c>
      <c r="D88" s="26">
        <v>21.9</v>
      </c>
    </row>
    <row r="89" spans="1:4" x14ac:dyDescent="0.3">
      <c r="A89" s="23" t="s">
        <v>95</v>
      </c>
      <c r="B89" s="24"/>
      <c r="C89" s="24">
        <f>SUBTOTAL(9,C90:C98)</f>
        <v>569270</v>
      </c>
      <c r="D89" s="24">
        <f>SUBTOTAL(9,D90:D98)</f>
        <v>750526.7</v>
      </c>
    </row>
    <row r="90" spans="1:4" x14ac:dyDescent="0.3">
      <c r="A90" s="25" t="s">
        <v>96</v>
      </c>
      <c r="B90" s="26"/>
      <c r="C90" s="26">
        <v>14900</v>
      </c>
      <c r="D90" s="26">
        <v>15479.29</v>
      </c>
    </row>
    <row r="91" spans="1:4" x14ac:dyDescent="0.3">
      <c r="A91" s="25" t="s">
        <v>97</v>
      </c>
      <c r="B91" s="26"/>
      <c r="C91" s="26">
        <v>204300</v>
      </c>
      <c r="D91" s="26">
        <v>269065.92</v>
      </c>
    </row>
    <row r="92" spans="1:4" x14ac:dyDescent="0.3">
      <c r="A92" s="25" t="s">
        <v>98</v>
      </c>
      <c r="B92" s="26"/>
      <c r="C92" s="26">
        <v>53900</v>
      </c>
      <c r="D92" s="26">
        <v>65484.46</v>
      </c>
    </row>
    <row r="93" spans="1:4" x14ac:dyDescent="0.3">
      <c r="A93" s="25" t="s">
        <v>99</v>
      </c>
      <c r="B93" s="26"/>
      <c r="C93" s="26">
        <v>5460</v>
      </c>
      <c r="D93" s="26">
        <v>8097.83</v>
      </c>
    </row>
    <row r="94" spans="1:4" x14ac:dyDescent="0.3">
      <c r="A94" s="25" t="s">
        <v>100</v>
      </c>
      <c r="B94" s="26"/>
      <c r="C94" s="26">
        <v>5710</v>
      </c>
      <c r="D94" s="26">
        <v>12700.08</v>
      </c>
    </row>
    <row r="95" spans="1:4" x14ac:dyDescent="0.3">
      <c r="A95" s="25" t="s">
        <v>101</v>
      </c>
      <c r="B95" s="26"/>
      <c r="C95" s="26">
        <v>0</v>
      </c>
      <c r="D95" s="26">
        <v>2165.12</v>
      </c>
    </row>
    <row r="96" spans="1:4" x14ac:dyDescent="0.3">
      <c r="A96" s="25" t="s">
        <v>102</v>
      </c>
      <c r="B96" s="26"/>
      <c r="C96" s="26">
        <v>192700</v>
      </c>
      <c r="D96" s="26">
        <v>275325</v>
      </c>
    </row>
    <row r="97" spans="1:4" x14ac:dyDescent="0.3">
      <c r="A97" s="25" t="s">
        <v>103</v>
      </c>
      <c r="B97" s="26"/>
      <c r="C97" s="26">
        <v>8100</v>
      </c>
      <c r="D97" s="26">
        <v>8526.2999999999993</v>
      </c>
    </row>
    <row r="98" spans="1:4" x14ac:dyDescent="0.3">
      <c r="A98" s="25" t="s">
        <v>104</v>
      </c>
      <c r="B98" s="26"/>
      <c r="C98" s="26">
        <v>84200</v>
      </c>
      <c r="D98" s="26">
        <v>93682.7</v>
      </c>
    </row>
    <row r="99" spans="1:4" x14ac:dyDescent="0.3">
      <c r="A99" s="23" t="s">
        <v>105</v>
      </c>
      <c r="B99" s="24"/>
      <c r="C99" s="24">
        <f>SUBTOTAL(9,C100:C105)</f>
        <v>16980</v>
      </c>
      <c r="D99" s="24">
        <f>SUBTOTAL(9,D100:D105)</f>
        <v>27885.899999999998</v>
      </c>
    </row>
    <row r="100" spans="1:4" x14ac:dyDescent="0.3">
      <c r="A100" s="25" t="s">
        <v>106</v>
      </c>
      <c r="B100" s="26"/>
      <c r="C100" s="26">
        <v>0</v>
      </c>
      <c r="D100" s="26">
        <v>0</v>
      </c>
    </row>
    <row r="101" spans="1:4" x14ac:dyDescent="0.3">
      <c r="A101" s="25" t="s">
        <v>107</v>
      </c>
      <c r="B101" s="26"/>
      <c r="C101" s="26">
        <v>4230</v>
      </c>
      <c r="D101" s="26">
        <v>4245.9799999999996</v>
      </c>
    </row>
    <row r="102" spans="1:4" x14ac:dyDescent="0.3">
      <c r="A102" s="25" t="s">
        <v>108</v>
      </c>
      <c r="B102" s="26"/>
      <c r="C102" s="26">
        <v>5400</v>
      </c>
      <c r="D102" s="26">
        <v>13749.12</v>
      </c>
    </row>
    <row r="103" spans="1:4" x14ac:dyDescent="0.3">
      <c r="A103" s="25" t="s">
        <v>109</v>
      </c>
      <c r="B103" s="26"/>
      <c r="C103" s="26">
        <v>0</v>
      </c>
      <c r="D103" s="26">
        <v>0</v>
      </c>
    </row>
    <row r="104" spans="1:4" x14ac:dyDescent="0.3">
      <c r="A104" s="25" t="s">
        <v>110</v>
      </c>
      <c r="B104" s="26"/>
      <c r="C104" s="26">
        <v>1000</v>
      </c>
      <c r="D104" s="26">
        <v>2324.48</v>
      </c>
    </row>
    <row r="105" spans="1:4" x14ac:dyDescent="0.3">
      <c r="A105" s="25" t="s">
        <v>111</v>
      </c>
      <c r="B105" s="26"/>
      <c r="C105" s="26">
        <v>6350</v>
      </c>
      <c r="D105" s="26">
        <v>7566.32</v>
      </c>
    </row>
    <row r="106" spans="1:4" x14ac:dyDescent="0.3">
      <c r="A106" s="21" t="s">
        <v>112</v>
      </c>
      <c r="B106" s="22">
        <v>16000</v>
      </c>
      <c r="C106" s="22">
        <f>SUBTOTAL(9,C108:C112)</f>
        <v>30000</v>
      </c>
      <c r="D106" s="22">
        <f>SUBTOTAL(9,D108:D112)</f>
        <v>33216.58</v>
      </c>
    </row>
    <row r="107" spans="1:4" x14ac:dyDescent="0.3">
      <c r="A107" s="23" t="s">
        <v>113</v>
      </c>
      <c r="B107" s="24"/>
      <c r="C107" s="24">
        <f>SUBTOTAL(9,C108:C108)</f>
        <v>15000</v>
      </c>
      <c r="D107" s="24">
        <f>SUBTOTAL(9,D108:D108)</f>
        <v>15639.91</v>
      </c>
    </row>
    <row r="108" spans="1:4" x14ac:dyDescent="0.3">
      <c r="A108" s="25" t="s">
        <v>114</v>
      </c>
      <c r="B108" s="26"/>
      <c r="C108" s="26">
        <v>15000</v>
      </c>
      <c r="D108" s="26">
        <v>15639.91</v>
      </c>
    </row>
    <row r="109" spans="1:4" x14ac:dyDescent="0.3">
      <c r="A109" s="23" t="s">
        <v>115</v>
      </c>
      <c r="B109" s="24"/>
      <c r="C109" s="24">
        <f>SUBTOTAL(9,C110:C112)</f>
        <v>15000</v>
      </c>
      <c r="D109" s="24">
        <f>SUBTOTAL(9,D110:D112)</f>
        <v>17576.669999999998</v>
      </c>
    </row>
    <row r="110" spans="1:4" x14ac:dyDescent="0.3">
      <c r="A110" s="25" t="s">
        <v>116</v>
      </c>
      <c r="B110" s="26"/>
      <c r="C110" s="26">
        <v>300</v>
      </c>
      <c r="D110" s="26">
        <v>761.46</v>
      </c>
    </row>
    <row r="111" spans="1:4" x14ac:dyDescent="0.3">
      <c r="A111" s="25" t="s">
        <v>117</v>
      </c>
      <c r="B111" s="26"/>
      <c r="C111" s="26">
        <v>200</v>
      </c>
      <c r="D111" s="26">
        <v>202.11</v>
      </c>
    </row>
    <row r="112" spans="1:4" x14ac:dyDescent="0.3">
      <c r="A112" s="25" t="s">
        <v>118</v>
      </c>
      <c r="B112" s="26"/>
      <c r="C112" s="26">
        <v>14500</v>
      </c>
      <c r="D112" s="26">
        <v>16613.099999999999</v>
      </c>
    </row>
    <row r="113" spans="1:4" x14ac:dyDescent="0.3">
      <c r="A113" s="21" t="s">
        <v>119</v>
      </c>
      <c r="B113" s="22">
        <v>58545</v>
      </c>
      <c r="C113" s="22">
        <f>SUBTOTAL(9,C115:C116)</f>
        <v>62200</v>
      </c>
      <c r="D113" s="22">
        <f>SUBTOTAL(9,D115:D116)</f>
        <v>53553.34</v>
      </c>
    </row>
    <row r="114" spans="1:4" x14ac:dyDescent="0.3">
      <c r="A114" s="23" t="s">
        <v>120</v>
      </c>
      <c r="B114" s="24"/>
      <c r="C114" s="24">
        <f>SUBTOTAL(9,C115:C116)</f>
        <v>62200</v>
      </c>
      <c r="D114" s="24">
        <f>SUBTOTAL(9,D115:D116)</f>
        <v>53553.34</v>
      </c>
    </row>
    <row r="115" spans="1:4" x14ac:dyDescent="0.3">
      <c r="A115" s="25" t="s">
        <v>121</v>
      </c>
      <c r="B115" s="26"/>
      <c r="C115" s="26">
        <v>43500</v>
      </c>
      <c r="D115" s="26">
        <v>32438.26</v>
      </c>
    </row>
    <row r="116" spans="1:4" x14ac:dyDescent="0.3">
      <c r="A116" s="25" t="s">
        <v>122</v>
      </c>
      <c r="B116" s="26"/>
      <c r="C116" s="26">
        <v>18700</v>
      </c>
      <c r="D116" s="26">
        <v>21115.08</v>
      </c>
    </row>
    <row r="117" spans="1:4" x14ac:dyDescent="0.3">
      <c r="A117" s="21" t="s">
        <v>123</v>
      </c>
      <c r="B117" s="22">
        <v>55500</v>
      </c>
      <c r="C117" s="22">
        <f>SUBTOTAL(9,C119:C120)</f>
        <v>38000</v>
      </c>
      <c r="D117" s="22">
        <f>SUBTOTAL(9,D119:D120)</f>
        <v>15235.66</v>
      </c>
    </row>
    <row r="118" spans="1:4" x14ac:dyDescent="0.3">
      <c r="A118" s="23" t="s">
        <v>124</v>
      </c>
      <c r="B118" s="24"/>
      <c r="C118" s="24">
        <f>SUBTOTAL(9,C119:C120)</f>
        <v>38000</v>
      </c>
      <c r="D118" s="24">
        <f>SUBTOTAL(9,D119:D120)</f>
        <v>15235.66</v>
      </c>
    </row>
    <row r="119" spans="1:4" x14ac:dyDescent="0.3">
      <c r="A119" s="25" t="s">
        <v>125</v>
      </c>
      <c r="B119" s="26"/>
      <c r="C119" s="26">
        <v>38000</v>
      </c>
      <c r="D119" s="26">
        <v>15235.66</v>
      </c>
    </row>
    <row r="120" spans="1:4" x14ac:dyDescent="0.3">
      <c r="A120" s="25" t="s">
        <v>126</v>
      </c>
      <c r="B120" s="26"/>
      <c r="C120" s="26">
        <v>0</v>
      </c>
      <c r="D120" s="26">
        <v>0</v>
      </c>
    </row>
    <row r="121" spans="1:4" x14ac:dyDescent="0.3">
      <c r="A121" s="21" t="s">
        <v>127</v>
      </c>
      <c r="B121" s="22">
        <v>80240</v>
      </c>
      <c r="C121" s="22">
        <f>SUBTOTAL(9,C123:C124)</f>
        <v>52800</v>
      </c>
      <c r="D121" s="22">
        <f>SUBTOTAL(9,D123:D124)</f>
        <v>58953.04</v>
      </c>
    </row>
    <row r="122" spans="1:4" x14ac:dyDescent="0.3">
      <c r="A122" s="23" t="s">
        <v>128</v>
      </c>
      <c r="B122" s="24"/>
      <c r="C122" s="24">
        <f>SUBTOTAL(9,C123:C124)</f>
        <v>52800</v>
      </c>
      <c r="D122" s="24">
        <f>SUBTOTAL(9,D123:D124)</f>
        <v>58953.04</v>
      </c>
    </row>
    <row r="123" spans="1:4" x14ac:dyDescent="0.3">
      <c r="A123" s="25" t="s">
        <v>129</v>
      </c>
      <c r="B123" s="26"/>
      <c r="C123" s="26">
        <v>51800</v>
      </c>
      <c r="D123" s="26">
        <v>54920.31</v>
      </c>
    </row>
    <row r="124" spans="1:4" x14ac:dyDescent="0.3">
      <c r="A124" s="25" t="s">
        <v>130</v>
      </c>
      <c r="B124" s="26"/>
      <c r="C124" s="26">
        <v>1000</v>
      </c>
      <c r="D124" s="26">
        <v>4032.73</v>
      </c>
    </row>
    <row r="125" spans="1:4" x14ac:dyDescent="0.3">
      <c r="A125" s="21" t="s">
        <v>131</v>
      </c>
      <c r="B125" s="22">
        <v>119615</v>
      </c>
      <c r="C125" s="22">
        <f>SUBTOTAL(9,C127:C130)</f>
        <v>126800</v>
      </c>
      <c r="D125" s="22">
        <f>SUBTOTAL(9,D127:D130)</f>
        <v>121882.49</v>
      </c>
    </row>
    <row r="126" spans="1:4" x14ac:dyDescent="0.3">
      <c r="A126" s="23" t="s">
        <v>132</v>
      </c>
      <c r="B126" s="24"/>
      <c r="C126" s="24">
        <f>SUBTOTAL(9,C127:C127)</f>
        <v>126800</v>
      </c>
      <c r="D126" s="24">
        <f>SUBTOTAL(9,D127:D128)</f>
        <v>121882.49</v>
      </c>
    </row>
    <row r="127" spans="1:4" x14ac:dyDescent="0.3">
      <c r="A127" s="25" t="s">
        <v>133</v>
      </c>
      <c r="B127" s="26"/>
      <c r="C127" s="26">
        <v>126800</v>
      </c>
      <c r="D127" s="26">
        <v>119233.86</v>
      </c>
    </row>
    <row r="128" spans="1:4" x14ac:dyDescent="0.3">
      <c r="A128" s="25" t="s">
        <v>187</v>
      </c>
      <c r="B128" s="26"/>
      <c r="C128" s="26"/>
      <c r="D128" s="26">
        <v>2648.63</v>
      </c>
    </row>
    <row r="129" spans="1:4" x14ac:dyDescent="0.3">
      <c r="A129" s="23" t="s">
        <v>134</v>
      </c>
      <c r="B129" s="24"/>
      <c r="C129" s="24">
        <f>SUBTOTAL(9,C130:C130)</f>
        <v>0</v>
      </c>
      <c r="D129" s="24">
        <f>SUBTOTAL(9,D130:D130)</f>
        <v>0</v>
      </c>
    </row>
    <row r="130" spans="1:4" x14ac:dyDescent="0.3">
      <c r="A130" s="25" t="s">
        <v>135</v>
      </c>
      <c r="B130" s="26"/>
      <c r="C130" s="26">
        <v>0</v>
      </c>
      <c r="D130" s="26">
        <v>0</v>
      </c>
    </row>
    <row r="131" spans="1:4" x14ac:dyDescent="0.3">
      <c r="A131" s="19" t="s">
        <v>11</v>
      </c>
      <c r="B131" s="20">
        <v>1019350</v>
      </c>
      <c r="C131" s="20">
        <f>SUBTOTAL(9,C134:C152)</f>
        <v>350050</v>
      </c>
      <c r="D131" s="20">
        <f>SUBTOTAL(9,D134:D152)</f>
        <v>301576.14</v>
      </c>
    </row>
    <row r="132" spans="1:4" x14ac:dyDescent="0.3">
      <c r="A132" s="21" t="s">
        <v>136</v>
      </c>
      <c r="B132" s="22">
        <v>476650</v>
      </c>
      <c r="C132" s="22">
        <f>SUBTOTAL(9,C134:C139)</f>
        <v>1600</v>
      </c>
      <c r="D132" s="22">
        <f>SUBTOTAL(9,D134:D139)</f>
        <v>1550</v>
      </c>
    </row>
    <row r="133" spans="1:4" x14ac:dyDescent="0.3">
      <c r="A133" s="23" t="s">
        <v>137</v>
      </c>
      <c r="B133" s="24"/>
      <c r="C133" s="24">
        <f>SUBTOTAL(9,C134:C134)</f>
        <v>0</v>
      </c>
      <c r="D133" s="24">
        <f>SUBTOTAL(9,D134:D134)</f>
        <v>0</v>
      </c>
    </row>
    <row r="134" spans="1:4" x14ac:dyDescent="0.3">
      <c r="A134" s="25" t="s">
        <v>138</v>
      </c>
      <c r="B134" s="26"/>
      <c r="C134" s="26">
        <v>0</v>
      </c>
      <c r="D134" s="26">
        <v>0</v>
      </c>
    </row>
    <row r="135" spans="1:4" x14ac:dyDescent="0.3">
      <c r="A135" s="25" t="s">
        <v>188</v>
      </c>
      <c r="B135" s="26"/>
      <c r="C135" s="26">
        <v>0</v>
      </c>
      <c r="D135" s="26">
        <v>1550</v>
      </c>
    </row>
    <row r="136" spans="1:4" x14ac:dyDescent="0.3">
      <c r="A136" s="23" t="s">
        <v>139</v>
      </c>
      <c r="B136" s="24"/>
      <c r="C136" s="24">
        <f>SUBTOTAL(9,C137:C139)</f>
        <v>1600</v>
      </c>
      <c r="D136" s="24">
        <f>SUBTOTAL(9,D137:D139)</f>
        <v>0</v>
      </c>
    </row>
    <row r="137" spans="1:4" x14ac:dyDescent="0.3">
      <c r="A137" s="25" t="s">
        <v>140</v>
      </c>
      <c r="B137" s="26"/>
      <c r="C137" s="26">
        <v>0</v>
      </c>
      <c r="D137" s="26">
        <v>0</v>
      </c>
    </row>
    <row r="138" spans="1:4" x14ac:dyDescent="0.3">
      <c r="A138" s="25" t="s">
        <v>141</v>
      </c>
      <c r="B138" s="26"/>
      <c r="C138" s="26">
        <v>1600</v>
      </c>
      <c r="D138" s="26">
        <v>0</v>
      </c>
    </row>
    <row r="139" spans="1:4" x14ac:dyDescent="0.3">
      <c r="A139" s="25" t="s">
        <v>142</v>
      </c>
      <c r="B139" s="26"/>
      <c r="C139" s="26">
        <v>0</v>
      </c>
      <c r="D139" s="26">
        <v>0</v>
      </c>
    </row>
    <row r="140" spans="1:4" x14ac:dyDescent="0.3">
      <c r="A140" s="21" t="s">
        <v>143</v>
      </c>
      <c r="B140" s="22">
        <v>542700</v>
      </c>
      <c r="C140" s="22">
        <f>SUBTOTAL(9,C142:C152)</f>
        <v>348450</v>
      </c>
      <c r="D140" s="22">
        <f>SUBTOTAL(9,D142:D152)</f>
        <v>300026.14</v>
      </c>
    </row>
    <row r="141" spans="1:4" x14ac:dyDescent="0.3">
      <c r="A141" s="23" t="s">
        <v>144</v>
      </c>
      <c r="B141" s="24"/>
      <c r="C141" s="24">
        <f>SUBTOTAL(9,C142:C144)</f>
        <v>265300</v>
      </c>
      <c r="D141" s="24">
        <f>SUBTOTAL(9,D142:D144)</f>
        <v>211552.38999999998</v>
      </c>
    </row>
    <row r="142" spans="1:4" x14ac:dyDescent="0.3">
      <c r="A142" s="25" t="s">
        <v>145</v>
      </c>
      <c r="B142" s="26"/>
      <c r="C142" s="26">
        <v>125000</v>
      </c>
      <c r="D142" s="26">
        <v>123128.04</v>
      </c>
    </row>
    <row r="143" spans="1:4" x14ac:dyDescent="0.3">
      <c r="A143" s="25" t="s">
        <v>146</v>
      </c>
      <c r="B143" s="26"/>
      <c r="C143" s="26">
        <v>140300</v>
      </c>
      <c r="D143" s="26">
        <v>83250.75</v>
      </c>
    </row>
    <row r="144" spans="1:4" x14ac:dyDescent="0.3">
      <c r="A144" s="25" t="s">
        <v>147</v>
      </c>
      <c r="B144" s="26"/>
      <c r="C144" s="26">
        <v>0</v>
      </c>
      <c r="D144" s="26">
        <v>5173.6000000000004</v>
      </c>
    </row>
    <row r="145" spans="1:4" x14ac:dyDescent="0.3">
      <c r="A145" s="23" t="s">
        <v>148</v>
      </c>
      <c r="B145" s="24"/>
      <c r="C145" s="24">
        <f>SUBTOTAL(9,C146:C150)</f>
        <v>83150</v>
      </c>
      <c r="D145" s="24">
        <f>SUBTOTAL(9,D146:D150)</f>
        <v>88473.75</v>
      </c>
    </row>
    <row r="146" spans="1:4" x14ac:dyDescent="0.3">
      <c r="A146" s="25" t="s">
        <v>149</v>
      </c>
      <c r="B146" s="26"/>
      <c r="C146" s="26">
        <v>4500</v>
      </c>
      <c r="D146" s="26">
        <v>4410</v>
      </c>
    </row>
    <row r="147" spans="1:4" x14ac:dyDescent="0.3">
      <c r="A147" s="25" t="s">
        <v>150</v>
      </c>
      <c r="B147" s="26"/>
      <c r="C147" s="26">
        <v>0</v>
      </c>
      <c r="D147" s="26">
        <v>0</v>
      </c>
    </row>
    <row r="148" spans="1:4" x14ac:dyDescent="0.3">
      <c r="A148" s="25" t="s">
        <v>151</v>
      </c>
      <c r="B148" s="26"/>
      <c r="C148" s="26">
        <v>16000</v>
      </c>
      <c r="D148" s="26">
        <v>17872.5</v>
      </c>
    </row>
    <row r="149" spans="1:4" x14ac:dyDescent="0.3">
      <c r="A149" s="25" t="s">
        <v>189</v>
      </c>
      <c r="B149" s="26"/>
      <c r="C149" s="26">
        <v>0</v>
      </c>
      <c r="D149" s="26">
        <v>3547.5</v>
      </c>
    </row>
    <row r="150" spans="1:4" x14ac:dyDescent="0.3">
      <c r="A150" s="25" t="s">
        <v>152</v>
      </c>
      <c r="B150" s="26"/>
      <c r="C150" s="26">
        <v>62650</v>
      </c>
      <c r="D150" s="26">
        <v>62643.75</v>
      </c>
    </row>
    <row r="151" spans="1:4" x14ac:dyDescent="0.3">
      <c r="A151" s="23" t="s">
        <v>153</v>
      </c>
      <c r="B151" s="24"/>
      <c r="C151" s="24">
        <f>SUBTOTAL(9,C152:C152)</f>
        <v>0</v>
      </c>
      <c r="D151" s="24">
        <f>SUBTOTAL(9,D152:D152)</f>
        <v>0</v>
      </c>
    </row>
    <row r="152" spans="1:4" x14ac:dyDescent="0.3">
      <c r="A152" s="25" t="s">
        <v>154</v>
      </c>
      <c r="B152" s="26"/>
      <c r="C152" s="26">
        <v>0</v>
      </c>
      <c r="D152" s="26">
        <v>0</v>
      </c>
    </row>
    <row r="153" spans="1:4" ht="20.100000000000001" customHeight="1" x14ac:dyDescent="0.3">
      <c r="A153" s="27" t="s">
        <v>74</v>
      </c>
      <c r="B153" s="28">
        <f>B68+B131</f>
        <v>2205255</v>
      </c>
      <c r="C153" s="28">
        <f>IFERROR(SUBTOTAL(9,C71:C152),0)</f>
        <v>1460850</v>
      </c>
      <c r="D153" s="28">
        <f>IFERROR(SUBTOTAL(9,D71:D152),0)</f>
        <v>1615152.88</v>
      </c>
    </row>
    <row r="155" spans="1:4" x14ac:dyDescent="0.3">
      <c r="B155" s="18"/>
    </row>
    <row r="160" spans="1:4" s="3" customFormat="1" ht="24.9" customHeight="1" x14ac:dyDescent="0.35">
      <c r="A160" s="72" t="s">
        <v>155</v>
      </c>
      <c r="B160" s="72"/>
      <c r="C160" s="72"/>
      <c r="D160" s="72"/>
    </row>
    <row r="161" spans="1:4" s="4" customFormat="1" ht="24.9" customHeight="1" x14ac:dyDescent="0.3">
      <c r="A161" s="5" t="s">
        <v>22</v>
      </c>
      <c r="B161" s="6"/>
      <c r="C161" s="6"/>
      <c r="D161" s="6"/>
    </row>
    <row r="162" spans="1:4" ht="57.6" customHeight="1" x14ac:dyDescent="0.3">
      <c r="A162" s="7" t="s">
        <v>23</v>
      </c>
      <c r="B162" s="7" t="s">
        <v>3</v>
      </c>
      <c r="C162" s="7" t="s">
        <v>4</v>
      </c>
      <c r="D162" s="7" t="s">
        <v>5</v>
      </c>
    </row>
    <row r="163" spans="1:4" s="8" customFormat="1" ht="15.9" customHeight="1" x14ac:dyDescent="0.3">
      <c r="A163" s="9" t="s">
        <v>6</v>
      </c>
      <c r="B163" s="9">
        <f>COLUMN()</f>
        <v>2</v>
      </c>
      <c r="C163" s="9">
        <f>COLUMN()</f>
        <v>3</v>
      </c>
      <c r="D163" s="9">
        <f>COLUMN()</f>
        <v>4</v>
      </c>
    </row>
    <row r="164" spans="1:4" x14ac:dyDescent="0.3">
      <c r="A164" s="19" t="s">
        <v>156</v>
      </c>
      <c r="B164" s="20">
        <f>SUBTOTAL(9,B165:B165)</f>
        <v>749160</v>
      </c>
      <c r="C164" s="20">
        <f>SUBTOTAL(9,C165:C165)</f>
        <v>1142350</v>
      </c>
      <c r="D164" s="20">
        <f>SUBTOTAL(9,D165:D165)</f>
        <v>660464</v>
      </c>
    </row>
    <row r="165" spans="1:4" x14ac:dyDescent="0.3">
      <c r="A165" s="25" t="s">
        <v>157</v>
      </c>
      <c r="B165" s="26">
        <v>749160</v>
      </c>
      <c r="C165" s="26">
        <v>1142350</v>
      </c>
      <c r="D165" s="26">
        <v>660464</v>
      </c>
    </row>
    <row r="166" spans="1:4" x14ac:dyDescent="0.3">
      <c r="A166" s="19" t="s">
        <v>158</v>
      </c>
      <c r="B166" s="20">
        <f>SUBTOTAL(9,B167:B167)</f>
        <v>1330</v>
      </c>
      <c r="C166" s="20">
        <f>SUBTOTAL(9,C167:C167)</f>
        <v>1500</v>
      </c>
      <c r="D166" s="20">
        <f>SUBTOTAL(9,D167:D167)</f>
        <v>36819.43</v>
      </c>
    </row>
    <row r="167" spans="1:4" x14ac:dyDescent="0.3">
      <c r="A167" s="25" t="s">
        <v>159</v>
      </c>
      <c r="B167" s="26">
        <v>1330</v>
      </c>
      <c r="C167" s="26">
        <v>1500</v>
      </c>
      <c r="D167" s="26">
        <v>36819.43</v>
      </c>
    </row>
    <row r="168" spans="1:4" x14ac:dyDescent="0.3">
      <c r="A168" s="19" t="s">
        <v>160</v>
      </c>
      <c r="B168" s="20">
        <f>SUBTOTAL(9,B169:B169)</f>
        <v>57000</v>
      </c>
      <c r="C168" s="20">
        <f>SUBTOTAL(9,C169:C169)</f>
        <v>5000</v>
      </c>
      <c r="D168" s="20">
        <f>SUBTOTAL(9,D169:D169)</f>
        <v>0</v>
      </c>
    </row>
    <row r="169" spans="1:4" x14ac:dyDescent="0.3">
      <c r="A169" s="25" t="s">
        <v>161</v>
      </c>
      <c r="B169" s="26">
        <v>57000</v>
      </c>
      <c r="C169" s="26">
        <v>5000</v>
      </c>
      <c r="D169" s="26">
        <v>0</v>
      </c>
    </row>
    <row r="170" spans="1:4" x14ac:dyDescent="0.3">
      <c r="A170" s="19" t="s">
        <v>162</v>
      </c>
      <c r="B170" s="20">
        <f>SUBTOTAL(9,B171:B172)</f>
        <v>1585435</v>
      </c>
      <c r="C170" s="20">
        <f>SUBTOTAL(9,C171:C172)</f>
        <v>486000</v>
      </c>
      <c r="D170" s="20">
        <f>SUBTOTAL(9,D171:D172)</f>
        <v>766554.59</v>
      </c>
    </row>
    <row r="171" spans="1:4" x14ac:dyDescent="0.3">
      <c r="A171" s="25" t="s">
        <v>163</v>
      </c>
      <c r="B171" s="26">
        <v>961020</v>
      </c>
      <c r="C171" s="26">
        <v>430000</v>
      </c>
      <c r="D171" s="26">
        <v>599211.81999999995</v>
      </c>
    </row>
    <row r="172" spans="1:4" x14ac:dyDescent="0.3">
      <c r="A172" s="25" t="s">
        <v>164</v>
      </c>
      <c r="B172" s="26">
        <v>624415</v>
      </c>
      <c r="C172" s="26">
        <v>56000</v>
      </c>
      <c r="D172" s="26">
        <v>167342.76999999999</v>
      </c>
    </row>
    <row r="173" spans="1:4" x14ac:dyDescent="0.3">
      <c r="A173" s="19" t="s">
        <v>165</v>
      </c>
      <c r="B173" s="20">
        <f>SUBTOTAL(9,B174:B174)</f>
        <v>12330</v>
      </c>
      <c r="C173" s="20">
        <f>SUBTOTAL(9,C174:C174)</f>
        <v>12000</v>
      </c>
      <c r="D173" s="20">
        <f>SUBTOTAL(9,D174:D174)</f>
        <v>4716.42</v>
      </c>
    </row>
    <row r="174" spans="1:4" x14ac:dyDescent="0.3">
      <c r="A174" s="25" t="s">
        <v>166</v>
      </c>
      <c r="B174" s="26">
        <v>12330</v>
      </c>
      <c r="C174" s="26">
        <v>12000</v>
      </c>
      <c r="D174" s="26">
        <v>4716.42</v>
      </c>
    </row>
    <row r="175" spans="1:4" ht="20.100000000000001" customHeight="1" x14ac:dyDescent="0.3">
      <c r="A175" s="27" t="s">
        <v>74</v>
      </c>
      <c r="B175" s="28">
        <f>IFERROR(SUBTOTAL(9,B165:B174),0)</f>
        <v>2405255</v>
      </c>
      <c r="C175" s="28">
        <f>IFERROR(SUBTOTAL(9,C165:C174),0)</f>
        <v>1646850</v>
      </c>
      <c r="D175" s="28">
        <f>IFERROR(SUBTOTAL(9,D165:D174),0)</f>
        <v>1468554.44</v>
      </c>
    </row>
    <row r="176" spans="1:4" x14ac:dyDescent="0.3">
      <c r="A176" s="8"/>
      <c r="B176" s="8"/>
      <c r="C176" s="8"/>
      <c r="D176" s="8"/>
    </row>
    <row r="177" spans="1:4" x14ac:dyDescent="0.3">
      <c r="A177" s="8"/>
      <c r="B177" s="8"/>
      <c r="C177" s="8"/>
      <c r="D177" s="8"/>
    </row>
    <row r="178" spans="1:4" s="4" customFormat="1" ht="24.9" customHeight="1" x14ac:dyDescent="0.3">
      <c r="A178" s="5" t="s">
        <v>75</v>
      </c>
      <c r="B178" s="6"/>
      <c r="C178" s="6"/>
      <c r="D178" s="6"/>
    </row>
    <row r="179" spans="1:4" ht="57.6" customHeight="1" x14ac:dyDescent="0.3">
      <c r="A179" s="29" t="s">
        <v>23</v>
      </c>
      <c r="B179" s="7" t="s">
        <v>3</v>
      </c>
      <c r="C179" s="7" t="s">
        <v>4</v>
      </c>
      <c r="D179" s="7" t="s">
        <v>5</v>
      </c>
    </row>
    <row r="180" spans="1:4" s="8" customFormat="1" ht="15.9" customHeight="1" x14ac:dyDescent="0.3">
      <c r="A180" s="9" t="s">
        <v>6</v>
      </c>
      <c r="B180" s="9">
        <f>COLUMN()</f>
        <v>2</v>
      </c>
      <c r="C180" s="9">
        <f>COLUMN()</f>
        <v>3</v>
      </c>
      <c r="D180" s="9">
        <f>COLUMN()</f>
        <v>4</v>
      </c>
    </row>
    <row r="181" spans="1:4" x14ac:dyDescent="0.3">
      <c r="A181" s="19" t="s">
        <v>156</v>
      </c>
      <c r="B181" s="20">
        <f>SUBTOTAL(9,B182:B183)</f>
        <v>749160</v>
      </c>
      <c r="C181" s="20">
        <f>SUBTOTAL(9,C182:C183)</f>
        <v>955050</v>
      </c>
      <c r="D181" s="20">
        <f>SUBTOTAL(9,D182:D183)</f>
        <v>1214702.96</v>
      </c>
    </row>
    <row r="182" spans="1:4" x14ac:dyDescent="0.3">
      <c r="A182" s="25" t="s">
        <v>157</v>
      </c>
      <c r="B182" s="26">
        <v>749160</v>
      </c>
      <c r="C182" s="26">
        <v>903050</v>
      </c>
      <c r="D182" s="26">
        <v>1214702.96</v>
      </c>
    </row>
    <row r="183" spans="1:4" x14ac:dyDescent="0.3">
      <c r="A183" s="25" t="s">
        <v>167</v>
      </c>
      <c r="B183" s="26">
        <v>0</v>
      </c>
      <c r="C183" s="26">
        <v>52000</v>
      </c>
      <c r="D183" s="26">
        <v>0</v>
      </c>
    </row>
    <row r="184" spans="1:4" x14ac:dyDescent="0.3">
      <c r="A184" s="19" t="s">
        <v>158</v>
      </c>
      <c r="B184" s="20">
        <f>SUBTOTAL(9,B185:B185)</f>
        <v>1330</v>
      </c>
      <c r="C184" s="20">
        <f>SUBTOTAL(9,C185:C185)</f>
        <v>1300</v>
      </c>
      <c r="D184" s="20">
        <f>SUBTOTAL(9,D185:D185)</f>
        <v>1286.4000000000001</v>
      </c>
    </row>
    <row r="185" spans="1:4" x14ac:dyDescent="0.3">
      <c r="A185" s="25" t="s">
        <v>159</v>
      </c>
      <c r="B185" s="26">
        <v>1330</v>
      </c>
      <c r="C185" s="26">
        <v>1300</v>
      </c>
      <c r="D185" s="26">
        <v>1286.4000000000001</v>
      </c>
    </row>
    <row r="186" spans="1:4" x14ac:dyDescent="0.3">
      <c r="A186" s="19" t="s">
        <v>160</v>
      </c>
      <c r="B186" s="20">
        <f>SUBTOTAL(9,B187:B187)</f>
        <v>57000</v>
      </c>
      <c r="C186" s="20">
        <f>SUBTOTAL(9,C187:C187)</f>
        <v>160300</v>
      </c>
      <c r="D186" s="20">
        <f>SUBTOTAL(9,D187:D187)</f>
        <v>109471.87</v>
      </c>
    </row>
    <row r="187" spans="1:4" x14ac:dyDescent="0.3">
      <c r="A187" s="25" t="s">
        <v>161</v>
      </c>
      <c r="B187" s="26">
        <v>57000</v>
      </c>
      <c r="C187" s="26">
        <v>160300</v>
      </c>
      <c r="D187" s="26">
        <v>109471.87</v>
      </c>
    </row>
    <row r="188" spans="1:4" x14ac:dyDescent="0.3">
      <c r="A188" s="19" t="s">
        <v>162</v>
      </c>
      <c r="B188" s="20">
        <f>SUBTOTAL(9,B189:B190)</f>
        <v>1385435</v>
      </c>
      <c r="C188" s="20">
        <f>SUBTOTAL(9,C189:C190)</f>
        <v>342900</v>
      </c>
      <c r="D188" s="20">
        <f>SUBTOTAL(9,D189:D190)</f>
        <v>288683.44</v>
      </c>
    </row>
    <row r="189" spans="1:4" x14ac:dyDescent="0.3">
      <c r="A189" s="25" t="s">
        <v>163</v>
      </c>
      <c r="B189" s="26">
        <v>761020</v>
      </c>
      <c r="C189" s="26">
        <v>286100</v>
      </c>
      <c r="D189" s="26">
        <v>201682.69</v>
      </c>
    </row>
    <row r="190" spans="1:4" x14ac:dyDescent="0.3">
      <c r="A190" s="25" t="s">
        <v>164</v>
      </c>
      <c r="B190" s="26">
        <v>624415</v>
      </c>
      <c r="C190" s="26">
        <v>56800</v>
      </c>
      <c r="D190" s="26">
        <v>87000.75</v>
      </c>
    </row>
    <row r="191" spans="1:4" x14ac:dyDescent="0.3">
      <c r="A191" s="19" t="s">
        <v>165</v>
      </c>
      <c r="B191" s="20">
        <f>SUBTOTAL(9,B192:B192)</f>
        <v>12330</v>
      </c>
      <c r="C191" s="20">
        <f>SUBTOTAL(9,C192:C192)</f>
        <v>1300</v>
      </c>
      <c r="D191" s="20">
        <f>SUBTOTAL(9,D192:D192)</f>
        <v>1008.21</v>
      </c>
    </row>
    <row r="192" spans="1:4" x14ac:dyDescent="0.3">
      <c r="A192" s="25" t="s">
        <v>166</v>
      </c>
      <c r="B192" s="26">
        <v>12330</v>
      </c>
      <c r="C192" s="26">
        <v>1300</v>
      </c>
      <c r="D192" s="26">
        <v>1008.21</v>
      </c>
    </row>
    <row r="193" spans="1:4" ht="20.100000000000001" customHeight="1" x14ac:dyDescent="0.3">
      <c r="A193" s="27" t="s">
        <v>74</v>
      </c>
      <c r="B193" s="28">
        <f>IFERROR(SUBTOTAL(9,B182:B192),0)</f>
        <v>2205255</v>
      </c>
      <c r="C193" s="28">
        <f>IFERROR(SUBTOTAL(9,C182:C192),0)</f>
        <v>1460850</v>
      </c>
      <c r="D193" s="28">
        <f>IFERROR(SUBTOTAL(9,D182:D192),0)</f>
        <v>1615152.88</v>
      </c>
    </row>
    <row r="195" spans="1:4" x14ac:dyDescent="0.3">
      <c r="B195" s="18"/>
    </row>
    <row r="199" spans="1:4" x14ac:dyDescent="0.3">
      <c r="A199" s="8"/>
      <c r="B199" s="8"/>
      <c r="C199" s="8"/>
      <c r="D199" s="8"/>
    </row>
    <row r="200" spans="1:4" s="3" customFormat="1" ht="24.9" customHeight="1" x14ac:dyDescent="0.35">
      <c r="A200" s="8"/>
      <c r="B200" s="8"/>
      <c r="C200" s="8"/>
      <c r="D200" s="8"/>
    </row>
    <row r="201" spans="1:4" s="4" customFormat="1" ht="24.9" customHeight="1" x14ac:dyDescent="0.3">
      <c r="A201" s="1"/>
      <c r="B201" s="18"/>
      <c r="C201" s="1"/>
      <c r="D201" s="1"/>
    </row>
    <row r="202" spans="1:4" ht="57.6" customHeight="1" x14ac:dyDescent="0.3"/>
    <row r="203" spans="1:4" s="8" customFormat="1" ht="15.9" customHeight="1" x14ac:dyDescent="0.3">
      <c r="A203" s="1"/>
      <c r="B203" s="1"/>
      <c r="C203" s="1"/>
      <c r="D203" s="1"/>
    </row>
    <row r="244" ht="20.100000000000001" customHeight="1" x14ac:dyDescent="0.3"/>
  </sheetData>
  <mergeCells count="2">
    <mergeCell ref="A3:D3"/>
    <mergeCell ref="A160:D160"/>
  </mergeCells>
  <pageMargins left="0.39370078740157499" right="0.39370078740157499" top="0.39370078740157499" bottom="0.511811023622047" header="0" footer="0.31496062992126"/>
  <pageSetup paperSize="9" scale="10" fitToHeight="0" orientation="portrait" r:id="rId1"/>
  <headerFooter>
    <oddFooter>Stranica &amp;P od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3"/>
  <sheetViews>
    <sheetView topLeftCell="A28" zoomScaleNormal="100" workbookViewId="0">
      <selection activeCell="G16" sqref="G16"/>
    </sheetView>
  </sheetViews>
  <sheetFormatPr defaultColWidth="9.109375" defaultRowHeight="14.4" x14ac:dyDescent="0.3"/>
  <cols>
    <col min="1" max="1" width="73.5546875" style="1" customWidth="1"/>
    <col min="2" max="4" width="19.88671875" style="1" customWidth="1"/>
  </cols>
  <sheetData>
    <row r="1" spans="1:4" s="2" customFormat="1" ht="30" customHeight="1" x14ac:dyDescent="0.3">
      <c r="A1" s="72" t="s">
        <v>0</v>
      </c>
      <c r="B1" s="72"/>
      <c r="C1" s="72"/>
      <c r="D1" s="72"/>
    </row>
    <row r="2" spans="1:4" s="2" customFormat="1" ht="30" customHeight="1" x14ac:dyDescent="0.3">
      <c r="A2" s="72" t="s">
        <v>168</v>
      </c>
      <c r="B2" s="72"/>
      <c r="C2" s="72"/>
      <c r="D2" s="72"/>
    </row>
    <row r="3" spans="1:4" s="3" customFormat="1" ht="24.9" customHeight="1" x14ac:dyDescent="0.35">
      <c r="A3" s="72" t="s">
        <v>169</v>
      </c>
      <c r="B3" s="72"/>
      <c r="C3" s="72"/>
      <c r="D3" s="72"/>
    </row>
    <row r="4" spans="1:4" s="4" customFormat="1" ht="24.9" customHeight="1" x14ac:dyDescent="0.3">
      <c r="A4" s="5" t="s">
        <v>170</v>
      </c>
      <c r="B4" s="6"/>
      <c r="C4" s="6"/>
      <c r="D4" s="6"/>
    </row>
    <row r="5" spans="1:4" ht="57.6" customHeight="1" x14ac:dyDescent="0.3">
      <c r="A5" s="7" t="s">
        <v>23</v>
      </c>
      <c r="B5" s="7" t="s">
        <v>3</v>
      </c>
      <c r="C5" s="7" t="s">
        <v>4</v>
      </c>
      <c r="D5" s="7" t="s">
        <v>5</v>
      </c>
    </row>
    <row r="6" spans="1:4" s="8" customFormat="1" ht="15.9" customHeight="1" x14ac:dyDescent="0.3">
      <c r="A6" s="9" t="s">
        <v>6</v>
      </c>
      <c r="B6" s="9">
        <v>3</v>
      </c>
      <c r="C6" s="9">
        <f>COLUMN()</f>
        <v>3</v>
      </c>
      <c r="D6" s="9">
        <f>COLUMN()</f>
        <v>4</v>
      </c>
    </row>
    <row r="7" spans="1:4" x14ac:dyDescent="0.3">
      <c r="A7" s="19" t="s">
        <v>15</v>
      </c>
      <c r="B7" s="20">
        <v>163162</v>
      </c>
      <c r="C7" s="20">
        <v>150000</v>
      </c>
      <c r="D7" s="20">
        <f>SUBTOTAL(9,D10:D12)</f>
        <v>209170.34</v>
      </c>
    </row>
    <row r="8" spans="1:4" x14ac:dyDescent="0.3">
      <c r="A8" s="21" t="s">
        <v>171</v>
      </c>
      <c r="B8" s="22">
        <v>163162</v>
      </c>
      <c r="C8" s="22">
        <v>150000</v>
      </c>
      <c r="D8" s="22">
        <f>SUBTOTAL(9,D10:D12)</f>
        <v>209170.34</v>
      </c>
    </row>
    <row r="9" spans="1:4" x14ac:dyDescent="0.3">
      <c r="A9" s="23" t="s">
        <v>172</v>
      </c>
      <c r="B9" s="24"/>
      <c r="C9" s="24">
        <f>SUBTOTAL(9,C10:C10)</f>
        <v>0</v>
      </c>
      <c r="D9" s="24">
        <f>SUBTOTAL(9,D10:D10)</f>
        <v>209170.34</v>
      </c>
    </row>
    <row r="10" spans="1:4" x14ac:dyDescent="0.3">
      <c r="A10" s="25" t="s">
        <v>173</v>
      </c>
      <c r="B10" s="26"/>
      <c r="C10" s="26"/>
      <c r="D10" s="26">
        <v>209170.34</v>
      </c>
    </row>
    <row r="11" spans="1:4" x14ac:dyDescent="0.3">
      <c r="A11" s="23" t="s">
        <v>174</v>
      </c>
      <c r="B11" s="24"/>
      <c r="C11" s="24">
        <f>SUBTOTAL(9,C12:C12)</f>
        <v>0</v>
      </c>
      <c r="D11" s="24">
        <f>SUBTOTAL(9,D12:D12)</f>
        <v>0</v>
      </c>
    </row>
    <row r="12" spans="1:4" x14ac:dyDescent="0.3">
      <c r="A12" s="25" t="s">
        <v>175</v>
      </c>
      <c r="B12" s="26"/>
      <c r="C12" s="26"/>
      <c r="D12" s="26">
        <v>0</v>
      </c>
    </row>
    <row r="13" spans="1:4" ht="20.100000000000001" customHeight="1" x14ac:dyDescent="0.3">
      <c r="A13" s="27" t="s">
        <v>74</v>
      </c>
      <c r="B13" s="28">
        <v>163162</v>
      </c>
      <c r="C13" s="28">
        <v>150000</v>
      </c>
      <c r="D13" s="28">
        <f>IFERROR(SUBTOTAL(9,D10:D12),0)</f>
        <v>209170.34</v>
      </c>
    </row>
    <row r="14" spans="1:4" x14ac:dyDescent="0.3">
      <c r="A14" s="8"/>
      <c r="B14" s="8"/>
      <c r="C14" s="8"/>
      <c r="D14" s="8"/>
    </row>
    <row r="15" spans="1:4" x14ac:dyDescent="0.3">
      <c r="A15" s="8"/>
      <c r="B15" s="8"/>
      <c r="C15" s="8"/>
      <c r="D15" s="8"/>
    </row>
    <row r="16" spans="1:4" s="4" customFormat="1" ht="24.9" customHeight="1" x14ac:dyDescent="0.3">
      <c r="A16" s="5" t="s">
        <v>176</v>
      </c>
      <c r="B16" s="6"/>
      <c r="C16" s="6"/>
      <c r="D16" s="6"/>
    </row>
    <row r="17" spans="1:4" ht="57.6" customHeight="1" x14ac:dyDescent="0.3">
      <c r="A17" s="29" t="s">
        <v>23</v>
      </c>
      <c r="B17" s="7" t="s">
        <v>3</v>
      </c>
      <c r="C17" s="7" t="s">
        <v>4</v>
      </c>
      <c r="D17" s="7" t="s">
        <v>5</v>
      </c>
    </row>
    <row r="18" spans="1:4" s="8" customFormat="1" ht="15.9" customHeight="1" x14ac:dyDescent="0.3">
      <c r="A18" s="9" t="s">
        <v>6</v>
      </c>
      <c r="B18" s="9">
        <v>3</v>
      </c>
      <c r="C18" s="9">
        <f>COLUMN()</f>
        <v>3</v>
      </c>
      <c r="D18" s="9">
        <f>COLUMN()</f>
        <v>4</v>
      </c>
    </row>
    <row r="19" spans="1:4" x14ac:dyDescent="0.3">
      <c r="A19" s="19" t="s">
        <v>16</v>
      </c>
      <c r="B19" s="20">
        <v>163162</v>
      </c>
      <c r="C19" s="20">
        <v>360000</v>
      </c>
      <c r="D19" s="20">
        <f>SUBTOTAL(9,D22:D24)</f>
        <v>443992.6</v>
      </c>
    </row>
    <row r="20" spans="1:4" x14ac:dyDescent="0.3">
      <c r="A20" s="21" t="s">
        <v>177</v>
      </c>
      <c r="B20" s="22">
        <v>163162</v>
      </c>
      <c r="C20" s="22">
        <v>360000</v>
      </c>
      <c r="D20" s="22">
        <f>SUBTOTAL(9,D22:D24)</f>
        <v>443992.6</v>
      </c>
    </row>
    <row r="21" spans="1:4" x14ac:dyDescent="0.3">
      <c r="A21" s="23" t="s">
        <v>178</v>
      </c>
      <c r="B21" s="24"/>
      <c r="C21" s="24">
        <f>SUBTOTAL(9,C22:C22)</f>
        <v>0</v>
      </c>
      <c r="D21" s="24">
        <f>SUBTOTAL(9,D22:D22)</f>
        <v>238241.95</v>
      </c>
    </row>
    <row r="22" spans="1:4" x14ac:dyDescent="0.3">
      <c r="A22" s="25" t="s">
        <v>179</v>
      </c>
      <c r="B22" s="26"/>
      <c r="C22" s="26">
        <v>0</v>
      </c>
      <c r="D22" s="26">
        <v>238241.95</v>
      </c>
    </row>
    <row r="23" spans="1:4" x14ac:dyDescent="0.3">
      <c r="A23" s="23" t="s">
        <v>180</v>
      </c>
      <c r="B23" s="24"/>
      <c r="C23" s="24">
        <f>SUBTOTAL(9,C24:C24)</f>
        <v>0</v>
      </c>
      <c r="D23" s="24">
        <f>SUBTOTAL(9,D24:D24)</f>
        <v>205750.65</v>
      </c>
    </row>
    <row r="24" spans="1:4" x14ac:dyDescent="0.3">
      <c r="A24" s="25" t="s">
        <v>181</v>
      </c>
      <c r="B24" s="26"/>
      <c r="C24" s="26">
        <v>0</v>
      </c>
      <c r="D24" s="26">
        <v>205750.65</v>
      </c>
    </row>
    <row r="25" spans="1:4" ht="20.100000000000001" customHeight="1" x14ac:dyDescent="0.3">
      <c r="A25" s="27" t="s">
        <v>74</v>
      </c>
      <c r="B25" s="28">
        <v>163162</v>
      </c>
      <c r="C25" s="28">
        <v>360000</v>
      </c>
      <c r="D25" s="28">
        <f>IFERROR(SUBTOTAL(9,D22:D24),0)</f>
        <v>443992.6</v>
      </c>
    </row>
    <row r="27" spans="1:4" x14ac:dyDescent="0.3">
      <c r="B27" s="18"/>
    </row>
    <row r="28" spans="1:4" x14ac:dyDescent="0.3">
      <c r="C28" s="35"/>
      <c r="D28" s="35"/>
    </row>
    <row r="29" spans="1:4" x14ac:dyDescent="0.3">
      <c r="C29" s="45"/>
      <c r="D29" s="45"/>
    </row>
    <row r="32" spans="1:4" x14ac:dyDescent="0.3">
      <c r="C32" s="35"/>
      <c r="D32" s="35"/>
    </row>
    <row r="33" spans="3:4" x14ac:dyDescent="0.3">
      <c r="C33" s="35"/>
      <c r="D33" s="35"/>
    </row>
  </sheetData>
  <mergeCells count="3">
    <mergeCell ref="A2:D2"/>
    <mergeCell ref="A3:D3"/>
    <mergeCell ref="A1:D1"/>
  </mergeCells>
  <pageMargins left="0.39370078740157499" right="0.39370078740157499" top="0.39370078740157499" bottom="0.511811023622047" header="0" footer="0.31496062992126"/>
  <pageSetup paperSize="9" scale="10" fitToHeight="0" orientation="portrait" r:id="rId1"/>
  <headerFooter>
    <oddFooter>Stranica &amp;P od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556"/>
  <sheetViews>
    <sheetView tabSelected="1" topLeftCell="A541" zoomScale="115" zoomScaleNormal="115" workbookViewId="0">
      <selection activeCell="G550" sqref="G550"/>
    </sheetView>
  </sheetViews>
  <sheetFormatPr defaultColWidth="9.109375" defaultRowHeight="14.4" x14ac:dyDescent="0.3"/>
  <cols>
    <col min="1" max="1" width="73.5546875" style="1" customWidth="1"/>
    <col min="2" max="3" width="19.6640625" style="1" customWidth="1"/>
    <col min="4" max="4" width="15" style="1" hidden="1" customWidth="1"/>
    <col min="6" max="6" width="13.109375" customWidth="1"/>
    <col min="7" max="7" width="14.5546875" customWidth="1"/>
    <col min="8" max="8" width="13.44140625" customWidth="1"/>
  </cols>
  <sheetData>
    <row r="1" spans="1:7" s="2" customFormat="1" ht="30" customHeight="1" x14ac:dyDescent="0.3">
      <c r="A1" s="72" t="s">
        <v>205</v>
      </c>
      <c r="B1" s="72"/>
      <c r="C1" s="72"/>
      <c r="D1" s="72"/>
    </row>
    <row r="2" spans="1:7" s="3" customFormat="1" ht="24.9" customHeight="1" x14ac:dyDescent="0.35">
      <c r="A2" s="72" t="s">
        <v>226</v>
      </c>
      <c r="B2" s="72"/>
      <c r="C2" s="72"/>
      <c r="D2" s="72"/>
    </row>
    <row r="3" spans="1:7" s="4" customFormat="1" ht="24.9" customHeight="1" x14ac:dyDescent="0.3">
      <c r="A3" s="5" t="s">
        <v>206</v>
      </c>
      <c r="B3" s="6"/>
      <c r="C3" s="6"/>
      <c r="D3" s="6"/>
    </row>
    <row r="4" spans="1:7" ht="57.6" customHeight="1" x14ac:dyDescent="0.3">
      <c r="A4" s="29" t="s">
        <v>23</v>
      </c>
      <c r="B4" s="7" t="s">
        <v>207</v>
      </c>
      <c r="C4" s="7" t="s">
        <v>5</v>
      </c>
      <c r="D4" s="7" t="s">
        <v>208</v>
      </c>
    </row>
    <row r="5" spans="1:7" s="8" customFormat="1" ht="15.9" customHeight="1" x14ac:dyDescent="0.3">
      <c r="A5" s="9" t="s">
        <v>6</v>
      </c>
      <c r="B5" s="9">
        <v>2</v>
      </c>
      <c r="C5" s="9">
        <f>COLUMN()</f>
        <v>3</v>
      </c>
      <c r="D5" s="9" t="str">
        <f>_xlfn.CONCAT(TEXT(COLUMN(),"@")," (",TEXT(C5,"@")," / ",TEXT(B5,"@"),")")</f>
        <v>4 (3 / 2)</v>
      </c>
    </row>
    <row r="6" spans="1:7" x14ac:dyDescent="0.3">
      <c r="A6" s="19" t="s">
        <v>209</v>
      </c>
      <c r="B6" s="20">
        <v>59300</v>
      </c>
      <c r="C6" s="20">
        <f>SUBTOTAL(9,C14:D42)</f>
        <v>86327.826477846145</v>
      </c>
      <c r="D6" s="47">
        <v>0.93303440134907256</v>
      </c>
    </row>
    <row r="7" spans="1:7" x14ac:dyDescent="0.3">
      <c r="A7" s="21" t="s">
        <v>210</v>
      </c>
      <c r="B7" s="22">
        <v>59300</v>
      </c>
      <c r="C7" s="22">
        <f>SUBTOTAL(9,C14:C42)</f>
        <v>86323.91</v>
      </c>
      <c r="D7" s="50">
        <v>0.93303440134907256</v>
      </c>
      <c r="F7" s="67"/>
      <c r="G7" s="67"/>
    </row>
    <row r="8" spans="1:7" hidden="1" x14ac:dyDescent="0.3">
      <c r="A8" s="51" t="s">
        <v>227</v>
      </c>
      <c r="B8" s="52"/>
      <c r="C8" s="52"/>
      <c r="D8" s="52"/>
      <c r="F8" s="67"/>
    </row>
    <row r="9" spans="1:7" hidden="1" x14ac:dyDescent="0.3">
      <c r="A9" s="53" t="s">
        <v>228</v>
      </c>
      <c r="B9" s="54" t="s">
        <v>229</v>
      </c>
      <c r="C9" s="55" t="s">
        <v>230</v>
      </c>
      <c r="D9" s="56">
        <v>0.93303440134907256</v>
      </c>
    </row>
    <row r="10" spans="1:7" x14ac:dyDescent="0.3">
      <c r="A10" s="23" t="s">
        <v>231</v>
      </c>
      <c r="B10" s="24">
        <v>59300</v>
      </c>
      <c r="C10" s="24">
        <f>SUBTOTAL(9,C14:C42)</f>
        <v>86323.91</v>
      </c>
      <c r="D10" s="57">
        <v>0.93303440134907256</v>
      </c>
    </row>
    <row r="11" spans="1:7" x14ac:dyDescent="0.3">
      <c r="A11" s="58" t="s">
        <v>232</v>
      </c>
      <c r="B11" s="59">
        <v>31000</v>
      </c>
      <c r="C11" s="59">
        <f>SUBTOTAL(9,C14:C26)</f>
        <v>42541.64</v>
      </c>
      <c r="D11" s="60">
        <v>0.9613890322580646</v>
      </c>
    </row>
    <row r="12" spans="1:7" x14ac:dyDescent="0.3">
      <c r="A12" s="61" t="s">
        <v>233</v>
      </c>
      <c r="B12" s="62">
        <v>31000</v>
      </c>
      <c r="C12" s="62">
        <f>SUBTOTAL(9,C14:C26)</f>
        <v>42541.64</v>
      </c>
      <c r="D12" s="63">
        <v>0.9613890322580646</v>
      </c>
    </row>
    <row r="13" spans="1:7" x14ac:dyDescent="0.3">
      <c r="A13" s="64" t="s">
        <v>234</v>
      </c>
      <c r="B13" s="65">
        <v>26000</v>
      </c>
      <c r="C13" s="65">
        <f>SUBTOTAL(9,C14:C15)</f>
        <v>33969.14</v>
      </c>
      <c r="D13" s="66">
        <v>0.95950538461538459</v>
      </c>
    </row>
    <row r="14" spans="1:7" hidden="1" x14ac:dyDescent="0.3">
      <c r="A14" s="25" t="s">
        <v>235</v>
      </c>
      <c r="B14" s="26"/>
      <c r="C14" s="26">
        <v>29622.55</v>
      </c>
      <c r="D14" s="48"/>
    </row>
    <row r="15" spans="1:7" hidden="1" x14ac:dyDescent="0.3">
      <c r="A15" s="25" t="s">
        <v>236</v>
      </c>
      <c r="B15" s="26"/>
      <c r="C15" s="26">
        <v>4346.59</v>
      </c>
      <c r="D15" s="48"/>
    </row>
    <row r="16" spans="1:7" x14ac:dyDescent="0.3">
      <c r="A16" s="64" t="s">
        <v>237</v>
      </c>
      <c r="B16" s="65">
        <v>5000</v>
      </c>
      <c r="C16" s="65">
        <f>SUBTOTAL(9,C17:C26)</f>
        <v>8572.5</v>
      </c>
      <c r="D16" s="66">
        <v>0.97118400000000005</v>
      </c>
    </row>
    <row r="17" spans="1:4" ht="14.4" hidden="1" customHeight="1" x14ac:dyDescent="0.3">
      <c r="A17" s="25" t="s">
        <v>238</v>
      </c>
      <c r="B17" s="26"/>
      <c r="C17" s="26">
        <v>928.54</v>
      </c>
      <c r="D17" s="48"/>
    </row>
    <row r="18" spans="1:4" ht="14.4" hidden="1" customHeight="1" x14ac:dyDescent="0.3">
      <c r="A18" s="25" t="s">
        <v>239</v>
      </c>
      <c r="B18" s="26"/>
      <c r="C18" s="26">
        <v>830.37</v>
      </c>
      <c r="D18" s="48"/>
    </row>
    <row r="19" spans="1:4" ht="14.4" hidden="1" customHeight="1" x14ac:dyDescent="0.3">
      <c r="A19" s="25" t="s">
        <v>240</v>
      </c>
      <c r="B19" s="26"/>
      <c r="C19" s="26">
        <v>687.5</v>
      </c>
      <c r="D19" s="48"/>
    </row>
    <row r="20" spans="1:4" ht="14.4" hidden="1" customHeight="1" x14ac:dyDescent="0.3">
      <c r="A20" s="25" t="s">
        <v>241</v>
      </c>
      <c r="B20" s="26"/>
      <c r="C20" s="26">
        <v>2241.1799999999998</v>
      </c>
      <c r="D20" s="48"/>
    </row>
    <row r="21" spans="1:4" ht="14.4" hidden="1" customHeight="1" x14ac:dyDescent="0.3">
      <c r="A21" s="25" t="s">
        <v>268</v>
      </c>
      <c r="B21" s="26"/>
      <c r="C21" s="26">
        <v>2896.43</v>
      </c>
      <c r="D21" s="48"/>
    </row>
    <row r="22" spans="1:4" ht="14.4" hidden="1" customHeight="1" x14ac:dyDescent="0.3">
      <c r="A22" s="25" t="s">
        <v>242</v>
      </c>
      <c r="B22" s="26"/>
      <c r="C22" s="26">
        <v>0</v>
      </c>
      <c r="D22" s="48"/>
    </row>
    <row r="23" spans="1:4" ht="14.4" hidden="1" customHeight="1" x14ac:dyDescent="0.3">
      <c r="A23" s="25" t="s">
        <v>250</v>
      </c>
      <c r="B23" s="26"/>
      <c r="C23" s="26">
        <v>583.80999999999995</v>
      </c>
      <c r="D23" s="48"/>
    </row>
    <row r="24" spans="1:4" ht="14.4" hidden="1" customHeight="1" x14ac:dyDescent="0.3">
      <c r="A24" s="25" t="s">
        <v>243</v>
      </c>
      <c r="B24" s="26"/>
      <c r="C24" s="26">
        <v>0</v>
      </c>
      <c r="D24" s="48"/>
    </row>
    <row r="25" spans="1:4" ht="14.4" hidden="1" customHeight="1" x14ac:dyDescent="0.3">
      <c r="A25" s="25" t="s">
        <v>244</v>
      </c>
      <c r="B25" s="26"/>
      <c r="C25" s="26">
        <v>325</v>
      </c>
      <c r="D25" s="48"/>
    </row>
    <row r="26" spans="1:4" ht="14.4" hidden="1" customHeight="1" x14ac:dyDescent="0.3">
      <c r="A26" s="25" t="s">
        <v>280</v>
      </c>
      <c r="B26" s="26"/>
      <c r="C26" s="26">
        <v>79.67</v>
      </c>
      <c r="D26" s="48"/>
    </row>
    <row r="27" spans="1:4" x14ac:dyDescent="0.3">
      <c r="A27" s="58" t="s">
        <v>245</v>
      </c>
      <c r="B27" s="59">
        <v>1800</v>
      </c>
      <c r="C27" s="59">
        <f>SUBTOTAL(9,C30:C30)</f>
        <v>0</v>
      </c>
      <c r="D27" s="60">
        <v>0</v>
      </c>
    </row>
    <row r="28" spans="1:4" x14ac:dyDescent="0.3">
      <c r="A28" s="61" t="s">
        <v>233</v>
      </c>
      <c r="B28" s="62">
        <v>1800</v>
      </c>
      <c r="C28" s="62">
        <f>SUBTOTAL(9,C30:C30)</f>
        <v>0</v>
      </c>
      <c r="D28" s="63">
        <v>0</v>
      </c>
    </row>
    <row r="29" spans="1:4" x14ac:dyDescent="0.3">
      <c r="A29" s="64" t="s">
        <v>246</v>
      </c>
      <c r="B29" s="65">
        <v>1800</v>
      </c>
      <c r="C29" s="65">
        <f>SUBTOTAL(9,C30:C30)</f>
        <v>0</v>
      </c>
      <c r="D29" s="66">
        <v>0</v>
      </c>
    </row>
    <row r="30" spans="1:4" hidden="1" x14ac:dyDescent="0.3">
      <c r="A30" s="25" t="s">
        <v>247</v>
      </c>
      <c r="B30" s="26"/>
      <c r="C30" s="26">
        <v>0</v>
      </c>
      <c r="D30" s="48"/>
    </row>
    <row r="31" spans="1:4" x14ac:dyDescent="0.3">
      <c r="A31" s="58" t="s">
        <v>248</v>
      </c>
      <c r="B31" s="59">
        <v>500</v>
      </c>
      <c r="C31" s="59">
        <f>SUBTOTAL(9,C34:C34)</f>
        <v>0</v>
      </c>
      <c r="D31" s="60">
        <v>0</v>
      </c>
    </row>
    <row r="32" spans="1:4" x14ac:dyDescent="0.3">
      <c r="A32" s="61" t="s">
        <v>233</v>
      </c>
      <c r="B32" s="62">
        <v>500</v>
      </c>
      <c r="C32" s="62">
        <f>SUBTOTAL(9,C34:C34)</f>
        <v>0</v>
      </c>
      <c r="D32" s="63">
        <v>0</v>
      </c>
    </row>
    <row r="33" spans="1:4" x14ac:dyDescent="0.3">
      <c r="A33" s="64" t="s">
        <v>246</v>
      </c>
      <c r="B33" s="65">
        <v>500</v>
      </c>
      <c r="C33" s="65">
        <v>0</v>
      </c>
      <c r="D33" s="66">
        <v>0</v>
      </c>
    </row>
    <row r="34" spans="1:4" hidden="1" x14ac:dyDescent="0.3">
      <c r="A34" s="25" t="s">
        <v>247</v>
      </c>
      <c r="B34" s="26"/>
      <c r="C34" s="26">
        <v>0</v>
      </c>
      <c r="D34" s="48"/>
    </row>
    <row r="35" spans="1:4" x14ac:dyDescent="0.3">
      <c r="A35" s="58" t="s">
        <v>249</v>
      </c>
      <c r="B35" s="59">
        <v>26000</v>
      </c>
      <c r="C35" s="59">
        <f>SUBTOTAL(9,C38:C42)</f>
        <v>43782.270000000004</v>
      </c>
      <c r="D35" s="60">
        <v>0.98176461538461546</v>
      </c>
    </row>
    <row r="36" spans="1:4" x14ac:dyDescent="0.3">
      <c r="A36" s="61" t="s">
        <v>233</v>
      </c>
      <c r="B36" s="62">
        <v>26000</v>
      </c>
      <c r="C36" s="62">
        <f>SUBTOTAL(9,C38:C42)</f>
        <v>43782.270000000004</v>
      </c>
      <c r="D36" s="63">
        <v>0.98176461538461546</v>
      </c>
    </row>
    <row r="37" spans="1:4" x14ac:dyDescent="0.3">
      <c r="A37" s="64" t="s">
        <v>237</v>
      </c>
      <c r="B37" s="65">
        <v>26000</v>
      </c>
      <c r="C37" s="65">
        <f>SUBTOTAL(9,C38:C42)</f>
        <v>43782.270000000004</v>
      </c>
      <c r="D37" s="66">
        <v>0.98176461538461546</v>
      </c>
    </row>
    <row r="38" spans="1:4" hidden="1" x14ac:dyDescent="0.3">
      <c r="A38" s="25" t="s">
        <v>271</v>
      </c>
      <c r="B38" s="26"/>
      <c r="C38" s="26">
        <v>6800</v>
      </c>
      <c r="D38" s="66"/>
    </row>
    <row r="39" spans="1:4" hidden="1" x14ac:dyDescent="0.3">
      <c r="A39" s="25" t="s">
        <v>273</v>
      </c>
      <c r="B39" s="26"/>
      <c r="C39" s="26">
        <v>6237</v>
      </c>
      <c r="D39" s="66"/>
    </row>
    <row r="40" spans="1:4" hidden="1" x14ac:dyDescent="0.3">
      <c r="A40" s="25" t="s">
        <v>250</v>
      </c>
      <c r="B40" s="26"/>
      <c r="C40" s="26">
        <v>25525.88</v>
      </c>
      <c r="D40" s="48"/>
    </row>
    <row r="41" spans="1:4" hidden="1" x14ac:dyDescent="0.3">
      <c r="A41" s="25" t="s">
        <v>244</v>
      </c>
      <c r="B41" s="68"/>
      <c r="C41" s="68">
        <v>4356.8900000000003</v>
      </c>
      <c r="D41" s="69"/>
    </row>
    <row r="42" spans="1:4" hidden="1" x14ac:dyDescent="0.3">
      <c r="A42" s="25" t="s">
        <v>280</v>
      </c>
      <c r="B42" s="68"/>
      <c r="C42" s="68">
        <v>862.5</v>
      </c>
      <c r="D42" s="69"/>
    </row>
    <row r="43" spans="1:4" x14ac:dyDescent="0.3">
      <c r="A43" s="19" t="s">
        <v>211</v>
      </c>
      <c r="B43" s="20">
        <v>349600</v>
      </c>
      <c r="C43" s="20">
        <f>SUBTOTAL(9,C55:C132)</f>
        <v>392168.12999999995</v>
      </c>
      <c r="D43" s="47">
        <v>0.99165737986269997</v>
      </c>
    </row>
    <row r="44" spans="1:4" x14ac:dyDescent="0.3">
      <c r="A44" s="21" t="s">
        <v>212</v>
      </c>
      <c r="B44" s="22">
        <v>349600</v>
      </c>
      <c r="C44" s="22">
        <f>SUBTOTAL(9,C55:C132)</f>
        <v>392168.12999999995</v>
      </c>
      <c r="D44" s="50">
        <v>0.99165737986269997</v>
      </c>
    </row>
    <row r="45" spans="1:4" hidden="1" x14ac:dyDescent="0.3">
      <c r="A45" s="51" t="s">
        <v>227</v>
      </c>
      <c r="B45" s="52"/>
      <c r="C45" s="52"/>
      <c r="D45" s="52"/>
    </row>
    <row r="46" spans="1:4" hidden="1" x14ac:dyDescent="0.3">
      <c r="A46" s="53" t="s">
        <v>228</v>
      </c>
      <c r="B46" s="54" t="s">
        <v>251</v>
      </c>
      <c r="C46" s="55" t="s">
        <v>252</v>
      </c>
      <c r="D46" s="56">
        <v>0.99361567099567105</v>
      </c>
    </row>
    <row r="47" spans="1:4" hidden="1" x14ac:dyDescent="0.3">
      <c r="A47" s="53" t="s">
        <v>253</v>
      </c>
      <c r="B47" s="54" t="s">
        <v>254</v>
      </c>
      <c r="C47" s="55" t="s">
        <v>255</v>
      </c>
      <c r="D47" s="56">
        <v>0.98953846153846159</v>
      </c>
    </row>
    <row r="48" spans="1:4" hidden="1" x14ac:dyDescent="0.3">
      <c r="A48" s="53" t="s">
        <v>256</v>
      </c>
      <c r="B48" s="54" t="s">
        <v>257</v>
      </c>
      <c r="C48" s="55" t="s">
        <v>258</v>
      </c>
      <c r="D48" s="56">
        <v>0.20196</v>
      </c>
    </row>
    <row r="49" spans="1:7" hidden="1" x14ac:dyDescent="0.3">
      <c r="A49" s="53" t="s">
        <v>259</v>
      </c>
      <c r="B49" s="54" t="s">
        <v>260</v>
      </c>
      <c r="C49" s="55" t="s">
        <v>260</v>
      </c>
      <c r="D49" s="56" t="str">
        <f>IFERROR(C49/B49,"-")</f>
        <v>-</v>
      </c>
    </row>
    <row r="50" spans="1:7" hidden="1" x14ac:dyDescent="0.3">
      <c r="A50" s="53" t="s">
        <v>261</v>
      </c>
      <c r="B50" s="54" t="s">
        <v>254</v>
      </c>
      <c r="C50" s="55" t="s">
        <v>262</v>
      </c>
      <c r="D50" s="56">
        <v>0.77554615384615389</v>
      </c>
    </row>
    <row r="51" spans="1:7" x14ac:dyDescent="0.3">
      <c r="A51" s="23" t="s">
        <v>263</v>
      </c>
      <c r="B51" s="24">
        <v>349600</v>
      </c>
      <c r="C51" s="24">
        <f>SUBTOTAL(9,C55:C132)</f>
        <v>392168.12999999995</v>
      </c>
      <c r="D51" s="57">
        <v>0.99165737986269997</v>
      </c>
      <c r="G51" s="67"/>
    </row>
    <row r="52" spans="1:7" x14ac:dyDescent="0.3">
      <c r="A52" s="58" t="s">
        <v>264</v>
      </c>
      <c r="B52" s="59">
        <v>342500</v>
      </c>
      <c r="C52" s="59">
        <f>SUBTOTAL(9,C55:C104)</f>
        <v>372322.91999999987</v>
      </c>
      <c r="D52" s="60">
        <v>0.99224364963503597</v>
      </c>
    </row>
    <row r="53" spans="1:7" x14ac:dyDescent="0.3">
      <c r="A53" s="61" t="s">
        <v>233</v>
      </c>
      <c r="B53" s="62">
        <v>342500</v>
      </c>
      <c r="C53" s="62">
        <f>SUBTOTAL(9,C55:C104)</f>
        <v>372322.91999999987</v>
      </c>
      <c r="D53" s="63">
        <v>0.99224364963503597</v>
      </c>
    </row>
    <row r="54" spans="1:7" x14ac:dyDescent="0.3">
      <c r="A54" s="64" t="s">
        <v>234</v>
      </c>
      <c r="B54" s="65">
        <v>48000</v>
      </c>
      <c r="C54" s="65">
        <f>SUBTOTAL(9,C55:C57)</f>
        <v>52029.23</v>
      </c>
      <c r="D54" s="66">
        <v>0.90166583333333328</v>
      </c>
    </row>
    <row r="55" spans="1:7" hidden="1" x14ac:dyDescent="0.3">
      <c r="A55" s="25" t="s">
        <v>235</v>
      </c>
      <c r="B55" s="26"/>
      <c r="C55" s="26">
        <v>39739.72</v>
      </c>
      <c r="D55" s="48"/>
    </row>
    <row r="56" spans="1:7" hidden="1" x14ac:dyDescent="0.3">
      <c r="A56" s="25" t="s">
        <v>265</v>
      </c>
      <c r="B56" s="26"/>
      <c r="C56" s="26">
        <v>4160</v>
      </c>
      <c r="D56" s="48"/>
    </row>
    <row r="57" spans="1:7" hidden="1" x14ac:dyDescent="0.3">
      <c r="A57" s="25" t="s">
        <v>236</v>
      </c>
      <c r="B57" s="26"/>
      <c r="C57" s="26">
        <v>8129.51</v>
      </c>
      <c r="D57" s="48"/>
    </row>
    <row r="58" spans="1:7" x14ac:dyDescent="0.3">
      <c r="A58" s="64" t="s">
        <v>237</v>
      </c>
      <c r="B58" s="65">
        <v>260000</v>
      </c>
      <c r="C58" s="65">
        <f>SUBTOTAL(9,C59:C82)</f>
        <v>270582.36</v>
      </c>
      <c r="D58" s="66">
        <v>0.99993869230769228</v>
      </c>
    </row>
    <row r="59" spans="1:7" hidden="1" x14ac:dyDescent="0.3">
      <c r="A59" s="25" t="s">
        <v>238</v>
      </c>
      <c r="B59" s="26"/>
      <c r="C59" s="26">
        <v>172.25</v>
      </c>
      <c r="D59" s="48"/>
    </row>
    <row r="60" spans="1:7" hidden="1" x14ac:dyDescent="0.3">
      <c r="A60" s="25" t="s">
        <v>239</v>
      </c>
      <c r="B60" s="26"/>
      <c r="C60" s="26">
        <v>2530.09</v>
      </c>
      <c r="D60" s="48"/>
    </row>
    <row r="61" spans="1:7" hidden="1" x14ac:dyDescent="0.3">
      <c r="A61" s="25" t="s">
        <v>240</v>
      </c>
      <c r="B61" s="26"/>
      <c r="C61" s="26">
        <v>2791.8</v>
      </c>
      <c r="D61" s="48"/>
    </row>
    <row r="62" spans="1:7" hidden="1" x14ac:dyDescent="0.3">
      <c r="A62" s="25" t="s">
        <v>241</v>
      </c>
      <c r="B62" s="26"/>
      <c r="C62" s="26">
        <v>4410.1499999999996</v>
      </c>
      <c r="D62" s="48"/>
    </row>
    <row r="63" spans="1:7" hidden="1" x14ac:dyDescent="0.3">
      <c r="A63" s="25" t="s">
        <v>266</v>
      </c>
      <c r="B63" s="26"/>
      <c r="C63" s="26">
        <v>2744.31</v>
      </c>
      <c r="D63" s="48"/>
    </row>
    <row r="64" spans="1:7" hidden="1" x14ac:dyDescent="0.3">
      <c r="A64" s="25" t="s">
        <v>426</v>
      </c>
      <c r="B64" s="26"/>
      <c r="C64" s="26">
        <v>583.66999999999996</v>
      </c>
      <c r="D64" s="48"/>
    </row>
    <row r="65" spans="1:4" hidden="1" x14ac:dyDescent="0.3">
      <c r="A65" s="25" t="s">
        <v>267</v>
      </c>
      <c r="B65" s="26"/>
      <c r="C65" s="26">
        <v>8162.32</v>
      </c>
      <c r="D65" s="48"/>
    </row>
    <row r="66" spans="1:4" hidden="1" x14ac:dyDescent="0.3">
      <c r="A66" s="25" t="s">
        <v>268</v>
      </c>
      <c r="B66" s="26"/>
      <c r="C66" s="26">
        <v>2683.96</v>
      </c>
      <c r="D66" s="48"/>
    </row>
    <row r="67" spans="1:4" hidden="1" x14ac:dyDescent="0.3">
      <c r="A67" s="25" t="s">
        <v>269</v>
      </c>
      <c r="B67" s="26"/>
      <c r="C67" s="26">
        <v>8173.41</v>
      </c>
      <c r="D67" s="48"/>
    </row>
    <row r="68" spans="1:4" hidden="1" x14ac:dyDescent="0.3">
      <c r="A68" s="25" t="s">
        <v>298</v>
      </c>
      <c r="B68" s="26"/>
      <c r="C68" s="26">
        <v>21.9</v>
      </c>
      <c r="D68" s="48"/>
    </row>
    <row r="69" spans="1:4" hidden="1" x14ac:dyDescent="0.3">
      <c r="A69" s="25" t="s">
        <v>242</v>
      </c>
      <c r="B69" s="26"/>
      <c r="C69" s="26">
        <v>14840.62</v>
      </c>
      <c r="D69" s="48"/>
    </row>
    <row r="70" spans="1:4" hidden="1" x14ac:dyDescent="0.3">
      <c r="A70" s="25" t="s">
        <v>270</v>
      </c>
      <c r="B70" s="26"/>
      <c r="C70" s="26">
        <v>12147.75</v>
      </c>
      <c r="D70" s="48"/>
    </row>
    <row r="71" spans="1:4" hidden="1" x14ac:dyDescent="0.3">
      <c r="A71" s="25" t="s">
        <v>271</v>
      </c>
      <c r="B71" s="26"/>
      <c r="C71" s="26">
        <v>38136.83</v>
      </c>
      <c r="D71" s="48"/>
    </row>
    <row r="72" spans="1:4" hidden="1" x14ac:dyDescent="0.3">
      <c r="A72" s="25" t="s">
        <v>272</v>
      </c>
      <c r="B72" s="26"/>
      <c r="C72" s="26">
        <v>512.05999999999995</v>
      </c>
      <c r="D72" s="48"/>
    </row>
    <row r="73" spans="1:4" hidden="1" x14ac:dyDescent="0.3">
      <c r="A73" s="25" t="s">
        <v>273</v>
      </c>
      <c r="B73" s="26"/>
      <c r="C73" s="26">
        <v>6063.08</v>
      </c>
      <c r="D73" s="48"/>
    </row>
    <row r="74" spans="1:4" hidden="1" x14ac:dyDescent="0.3">
      <c r="A74" s="25" t="s">
        <v>274</v>
      </c>
      <c r="B74" s="26"/>
      <c r="C74" s="26">
        <v>0</v>
      </c>
      <c r="D74" s="48"/>
    </row>
    <row r="75" spans="1:4" hidden="1" x14ac:dyDescent="0.3">
      <c r="A75" s="25" t="s">
        <v>275</v>
      </c>
      <c r="B75" s="26"/>
      <c r="C75" s="26">
        <v>125860.49</v>
      </c>
      <c r="D75" s="48"/>
    </row>
    <row r="76" spans="1:4" hidden="1" x14ac:dyDescent="0.3">
      <c r="A76" s="25" t="s">
        <v>276</v>
      </c>
      <c r="B76" s="26"/>
      <c r="C76" s="26">
        <v>8526.2999999999993</v>
      </c>
      <c r="D76" s="48"/>
    </row>
    <row r="77" spans="1:4" hidden="1" x14ac:dyDescent="0.3">
      <c r="A77" s="25" t="s">
        <v>250</v>
      </c>
      <c r="B77" s="26"/>
      <c r="C77" s="26">
        <v>15491.86</v>
      </c>
      <c r="D77" s="48"/>
    </row>
    <row r="78" spans="1:4" hidden="1" x14ac:dyDescent="0.3">
      <c r="A78" s="25" t="s">
        <v>277</v>
      </c>
      <c r="B78" s="26"/>
      <c r="C78" s="26">
        <v>4245.9799999999996</v>
      </c>
      <c r="D78" s="48"/>
    </row>
    <row r="79" spans="1:4" hidden="1" x14ac:dyDescent="0.3">
      <c r="A79" s="25" t="s">
        <v>244</v>
      </c>
      <c r="B79" s="26"/>
      <c r="C79" s="26">
        <v>5305.35</v>
      </c>
      <c r="D79" s="48"/>
    </row>
    <row r="80" spans="1:4" hidden="1" x14ac:dyDescent="0.3">
      <c r="A80" s="25" t="s">
        <v>278</v>
      </c>
      <c r="B80" s="26"/>
      <c r="C80" s="26">
        <v>0</v>
      </c>
      <c r="D80" s="48"/>
    </row>
    <row r="81" spans="1:4" hidden="1" x14ac:dyDescent="0.3">
      <c r="A81" s="25" t="s">
        <v>279</v>
      </c>
      <c r="B81" s="26"/>
      <c r="C81" s="26">
        <v>925.02</v>
      </c>
      <c r="D81" s="48"/>
    </row>
    <row r="82" spans="1:4" hidden="1" x14ac:dyDescent="0.3">
      <c r="A82" s="25" t="s">
        <v>280</v>
      </c>
      <c r="B82" s="26"/>
      <c r="C82" s="26">
        <v>6253.16</v>
      </c>
      <c r="D82" s="48"/>
    </row>
    <row r="83" spans="1:4" x14ac:dyDescent="0.3">
      <c r="A83" s="64" t="s">
        <v>281</v>
      </c>
      <c r="B83" s="65">
        <v>30000</v>
      </c>
      <c r="C83" s="65">
        <f>SUBTOTAL(9,C84:C87)</f>
        <v>33216.58</v>
      </c>
      <c r="D83" s="66">
        <v>1.0723143333333334</v>
      </c>
    </row>
    <row r="84" spans="1:4" hidden="1" x14ac:dyDescent="0.3">
      <c r="A84" s="25" t="s">
        <v>282</v>
      </c>
      <c r="B84" s="26"/>
      <c r="C84" s="26">
        <v>15639.91</v>
      </c>
      <c r="D84" s="48"/>
    </row>
    <row r="85" spans="1:4" hidden="1" x14ac:dyDescent="0.3">
      <c r="A85" s="25" t="s">
        <v>283</v>
      </c>
      <c r="B85" s="26"/>
      <c r="C85" s="26">
        <v>761.46</v>
      </c>
      <c r="D85" s="48"/>
    </row>
    <row r="86" spans="1:4" hidden="1" x14ac:dyDescent="0.3">
      <c r="A86" s="25" t="s">
        <v>284</v>
      </c>
      <c r="B86" s="26"/>
      <c r="C86" s="26">
        <v>202.11</v>
      </c>
      <c r="D86" s="48"/>
    </row>
    <row r="87" spans="1:4" hidden="1" x14ac:dyDescent="0.3">
      <c r="A87" s="25" t="s">
        <v>285</v>
      </c>
      <c r="B87" s="26"/>
      <c r="C87" s="26">
        <v>16613.099999999999</v>
      </c>
      <c r="D87" s="48"/>
    </row>
    <row r="88" spans="1:4" x14ac:dyDescent="0.3">
      <c r="A88" s="64" t="s">
        <v>354</v>
      </c>
      <c r="B88" s="65">
        <v>0</v>
      </c>
      <c r="C88" s="65">
        <f>SUBTOTAL(9,C89:C89)</f>
        <v>414.75</v>
      </c>
      <c r="D88" s="48"/>
    </row>
    <row r="89" spans="1:4" hidden="1" x14ac:dyDescent="0.3">
      <c r="A89" s="25" t="s">
        <v>355</v>
      </c>
      <c r="B89" s="26"/>
      <c r="C89" s="26">
        <v>414.75</v>
      </c>
      <c r="D89" s="48"/>
    </row>
    <row r="90" spans="1:4" x14ac:dyDescent="0.3">
      <c r="A90" s="64" t="s">
        <v>246</v>
      </c>
      <c r="B90" s="65">
        <v>0</v>
      </c>
      <c r="C90" s="65">
        <f>SUBTOTAL(9,C91:C91)</f>
        <v>3000</v>
      </c>
      <c r="D90" s="48"/>
    </row>
    <row r="91" spans="1:4" hidden="1" x14ac:dyDescent="0.3">
      <c r="A91" s="25" t="s">
        <v>247</v>
      </c>
      <c r="B91" s="26"/>
      <c r="C91" s="26">
        <v>3000</v>
      </c>
      <c r="D91" s="48"/>
    </row>
    <row r="92" spans="1:4" x14ac:dyDescent="0.3">
      <c r="A92" s="64" t="s">
        <v>286</v>
      </c>
      <c r="B92" s="65">
        <v>0</v>
      </c>
      <c r="C92" s="65">
        <f>SUBTOTAL(9,C93:C96)</f>
        <v>0</v>
      </c>
      <c r="D92" s="66" t="str">
        <f>IF(B92&lt;&gt;0,C92/B92,"-")</f>
        <v>-</v>
      </c>
    </row>
    <row r="93" spans="1:4" hidden="1" x14ac:dyDescent="0.3">
      <c r="A93" s="25" t="s">
        <v>287</v>
      </c>
      <c r="B93" s="26"/>
      <c r="C93" s="26">
        <v>0</v>
      </c>
      <c r="D93" s="48"/>
    </row>
    <row r="94" spans="1:4" hidden="1" x14ac:dyDescent="0.3">
      <c r="A94" s="25" t="s">
        <v>421</v>
      </c>
      <c r="B94" s="26"/>
      <c r="C94" s="26">
        <v>0</v>
      </c>
      <c r="D94" s="48"/>
    </row>
    <row r="95" spans="1:4" hidden="1" x14ac:dyDescent="0.3">
      <c r="A95" s="25" t="s">
        <v>288</v>
      </c>
      <c r="B95" s="26"/>
      <c r="C95" s="26">
        <v>0</v>
      </c>
      <c r="D95" s="48"/>
    </row>
    <row r="96" spans="1:4" hidden="1" x14ac:dyDescent="0.3">
      <c r="A96" s="25" t="s">
        <v>289</v>
      </c>
      <c r="B96" s="26"/>
      <c r="C96" s="26">
        <v>0</v>
      </c>
      <c r="D96" s="48"/>
    </row>
    <row r="97" spans="1:4" x14ac:dyDescent="0.3">
      <c r="A97" s="64" t="s">
        <v>290</v>
      </c>
      <c r="B97" s="65">
        <v>4500</v>
      </c>
      <c r="C97" s="65">
        <f>SUBTOTAL(9,C98:C104)</f>
        <v>13080</v>
      </c>
      <c r="D97" s="66">
        <v>0.98</v>
      </c>
    </row>
    <row r="98" spans="1:4" hidden="1" x14ac:dyDescent="0.3">
      <c r="A98" s="25" t="s">
        <v>291</v>
      </c>
      <c r="B98" s="26"/>
      <c r="C98" s="26">
        <v>0</v>
      </c>
      <c r="D98" s="48"/>
    </row>
    <row r="99" spans="1:4" hidden="1" x14ac:dyDescent="0.3">
      <c r="A99" s="25" t="s">
        <v>292</v>
      </c>
      <c r="B99" s="26"/>
      <c r="C99" s="26">
        <v>4410</v>
      </c>
      <c r="D99" s="48"/>
    </row>
    <row r="100" spans="1:4" hidden="1" x14ac:dyDescent="0.3">
      <c r="A100" s="25" t="s">
        <v>293</v>
      </c>
      <c r="B100" s="26"/>
      <c r="C100" s="26">
        <v>0</v>
      </c>
      <c r="D100" s="48"/>
    </row>
    <row r="101" spans="1:4" hidden="1" x14ac:dyDescent="0.3">
      <c r="A101" s="25" t="s">
        <v>334</v>
      </c>
      <c r="B101" s="26"/>
      <c r="C101" s="26">
        <v>2247.5</v>
      </c>
      <c r="D101" s="48"/>
    </row>
    <row r="102" spans="1:4" hidden="1" x14ac:dyDescent="0.3">
      <c r="A102" s="25" t="s">
        <v>420</v>
      </c>
      <c r="B102" s="26"/>
      <c r="C102" s="26">
        <v>3547.5</v>
      </c>
      <c r="D102" s="48"/>
    </row>
    <row r="103" spans="1:4" hidden="1" x14ac:dyDescent="0.3">
      <c r="A103" s="25" t="s">
        <v>347</v>
      </c>
      <c r="B103" s="26"/>
      <c r="C103" s="26">
        <v>2875</v>
      </c>
      <c r="D103" s="48"/>
    </row>
    <row r="104" spans="1:4" hidden="1" x14ac:dyDescent="0.3">
      <c r="A104" s="25" t="s">
        <v>294</v>
      </c>
      <c r="B104" s="26"/>
      <c r="C104" s="26">
        <v>0</v>
      </c>
      <c r="D104" s="48"/>
    </row>
    <row r="105" spans="1:4" x14ac:dyDescent="0.3">
      <c r="A105" s="58" t="s">
        <v>295</v>
      </c>
      <c r="B105" s="59">
        <v>500</v>
      </c>
      <c r="C105" s="59">
        <f>SUBTOTAL(9,C108:C119)</f>
        <v>1240.73</v>
      </c>
      <c r="D105" s="60">
        <v>0.20195999999999997</v>
      </c>
    </row>
    <row r="106" spans="1:4" x14ac:dyDescent="0.3">
      <c r="A106" s="61" t="s">
        <v>296</v>
      </c>
      <c r="B106" s="62">
        <v>500</v>
      </c>
      <c r="C106" s="62">
        <f>SUBTOTAL(9,C108:C109)</f>
        <v>100.97999999999999</v>
      </c>
      <c r="D106" s="63">
        <v>0.20195999999999997</v>
      </c>
    </row>
    <row r="107" spans="1:4" x14ac:dyDescent="0.3">
      <c r="A107" s="64" t="s">
        <v>234</v>
      </c>
      <c r="B107" s="65">
        <v>500</v>
      </c>
      <c r="C107" s="65">
        <f>SUBTOTAL(9,C108:C109)</f>
        <v>100.97999999999999</v>
      </c>
      <c r="D107" s="66">
        <v>0.20195999999999997</v>
      </c>
    </row>
    <row r="108" spans="1:4" hidden="1" x14ac:dyDescent="0.3">
      <c r="A108" s="25" t="s">
        <v>235</v>
      </c>
      <c r="B108" s="26">
        <v>0</v>
      </c>
      <c r="C108" s="26">
        <v>55.33</v>
      </c>
      <c r="D108" s="48"/>
    </row>
    <row r="109" spans="1:4" hidden="1" x14ac:dyDescent="0.3">
      <c r="A109" s="25" t="s">
        <v>236</v>
      </c>
      <c r="B109" s="26">
        <v>0</v>
      </c>
      <c r="C109" s="26">
        <v>45.65</v>
      </c>
      <c r="D109" s="48"/>
    </row>
    <row r="110" spans="1:4" x14ac:dyDescent="0.3">
      <c r="A110" s="61" t="s">
        <v>297</v>
      </c>
      <c r="B110" s="62">
        <v>0</v>
      </c>
      <c r="C110" s="62">
        <f>SUBTOTAL(9,C112:C119)</f>
        <v>1139.75</v>
      </c>
      <c r="D110" s="63" t="str">
        <f>IF(B110&lt;&gt;0,C110/B110,"-")</f>
        <v>-</v>
      </c>
    </row>
    <row r="111" spans="1:4" x14ac:dyDescent="0.3">
      <c r="A111" s="64" t="s">
        <v>234</v>
      </c>
      <c r="B111" s="65">
        <v>0</v>
      </c>
      <c r="C111" s="65">
        <f>SUBTOTAL(9,C112:C113)</f>
        <v>0</v>
      </c>
      <c r="D111" s="66" t="str">
        <f>IF(B111&lt;&gt;0,C111/B111,"-")</f>
        <v>-</v>
      </c>
    </row>
    <row r="112" spans="1:4" hidden="1" x14ac:dyDescent="0.3">
      <c r="A112" s="25" t="s">
        <v>235</v>
      </c>
      <c r="B112" s="26"/>
      <c r="C112" s="26">
        <v>0</v>
      </c>
      <c r="D112" s="48"/>
    </row>
    <row r="113" spans="1:4" hidden="1" x14ac:dyDescent="0.3">
      <c r="A113" s="25" t="s">
        <v>236</v>
      </c>
      <c r="B113" s="26"/>
      <c r="C113" s="26">
        <v>0</v>
      </c>
      <c r="D113" s="48"/>
    </row>
    <row r="114" spans="1:4" x14ac:dyDescent="0.3">
      <c r="A114" s="64" t="s">
        <v>237</v>
      </c>
      <c r="B114" s="65">
        <v>0</v>
      </c>
      <c r="C114" s="65">
        <f>SUBTOTAL(9,C115:C119)</f>
        <v>1139.75</v>
      </c>
      <c r="D114" s="66" t="str">
        <f>IF(B114&lt;&gt;0,C114/B114,"-")</f>
        <v>-</v>
      </c>
    </row>
    <row r="115" spans="1:4" hidden="1" x14ac:dyDescent="0.3">
      <c r="A115" s="25" t="s">
        <v>239</v>
      </c>
      <c r="B115" s="26"/>
      <c r="C115" s="26">
        <v>849.15</v>
      </c>
      <c r="D115" s="48"/>
    </row>
    <row r="116" spans="1:4" hidden="1" x14ac:dyDescent="0.3">
      <c r="A116" s="25" t="s">
        <v>242</v>
      </c>
      <c r="B116" s="26"/>
      <c r="C116" s="26">
        <v>113.67</v>
      </c>
      <c r="D116" s="48"/>
    </row>
    <row r="117" spans="1:4" hidden="1" x14ac:dyDescent="0.3">
      <c r="A117" s="25" t="s">
        <v>267</v>
      </c>
      <c r="B117" s="26"/>
      <c r="C117" s="26">
        <v>111.93</v>
      </c>
      <c r="D117" s="48"/>
    </row>
    <row r="118" spans="1:4" hidden="1" x14ac:dyDescent="0.3">
      <c r="A118" s="25" t="s">
        <v>298</v>
      </c>
      <c r="B118" s="26"/>
      <c r="C118" s="26">
        <v>0</v>
      </c>
      <c r="D118" s="48"/>
    </row>
    <row r="119" spans="1:4" hidden="1" x14ac:dyDescent="0.3">
      <c r="A119" s="25" t="s">
        <v>275</v>
      </c>
      <c r="B119" s="26"/>
      <c r="C119" s="26">
        <v>65</v>
      </c>
      <c r="D119" s="48"/>
    </row>
    <row r="120" spans="1:4" x14ac:dyDescent="0.3">
      <c r="A120" s="58" t="s">
        <v>299</v>
      </c>
      <c r="B120" s="59">
        <v>6600</v>
      </c>
      <c r="C120" s="59">
        <f>SUBTOTAL(9,C123:C132)</f>
        <v>18604.480000000003</v>
      </c>
      <c r="D120" s="60">
        <v>1.0210590909090911</v>
      </c>
    </row>
    <row r="121" spans="1:4" x14ac:dyDescent="0.3">
      <c r="A121" s="61" t="s">
        <v>233</v>
      </c>
      <c r="B121" s="62">
        <v>4000</v>
      </c>
      <c r="C121" s="62">
        <f>SUBTOTAL(9,C123:C125)</f>
        <v>12045.220000000001</v>
      </c>
      <c r="D121" s="63">
        <v>1.1110949999999999</v>
      </c>
    </row>
    <row r="122" spans="1:4" x14ac:dyDescent="0.3">
      <c r="A122" s="64" t="s">
        <v>237</v>
      </c>
      <c r="B122" s="65">
        <v>4000</v>
      </c>
      <c r="C122" s="65">
        <f>SUBTOTAL(9,C123:D125)</f>
        <v>12045.220000000001</v>
      </c>
      <c r="D122" s="66">
        <v>1.1110949999999999</v>
      </c>
    </row>
    <row r="123" spans="1:4" hidden="1" x14ac:dyDescent="0.3">
      <c r="A123" s="25" t="s">
        <v>270</v>
      </c>
      <c r="B123" s="26"/>
      <c r="C123" s="26">
        <v>5452.59</v>
      </c>
      <c r="D123" s="48"/>
    </row>
    <row r="124" spans="1:4" hidden="1" x14ac:dyDescent="0.3">
      <c r="A124" s="25" t="s">
        <v>271</v>
      </c>
      <c r="B124" s="26"/>
      <c r="C124" s="26">
        <v>1865.13</v>
      </c>
      <c r="D124" s="48"/>
    </row>
    <row r="125" spans="1:4" hidden="1" x14ac:dyDescent="0.3">
      <c r="A125" s="25" t="s">
        <v>275</v>
      </c>
      <c r="B125" s="26"/>
      <c r="C125" s="26">
        <v>4727.5</v>
      </c>
      <c r="D125" s="48"/>
    </row>
    <row r="126" spans="1:4" x14ac:dyDescent="0.3">
      <c r="A126" s="61" t="s">
        <v>300</v>
      </c>
      <c r="B126" s="62">
        <v>1300</v>
      </c>
      <c r="C126" s="62">
        <f>SUBTOTAL(9,C128:C128)</f>
        <v>5579.26</v>
      </c>
      <c r="D126" s="63">
        <v>0.98953846153846159</v>
      </c>
    </row>
    <row r="127" spans="1:4" x14ac:dyDescent="0.3">
      <c r="A127" s="64" t="s">
        <v>237</v>
      </c>
      <c r="B127" s="65">
        <v>1300</v>
      </c>
      <c r="C127" s="65">
        <f>SUBTOTAL(9,C128:C128)</f>
        <v>5579.26</v>
      </c>
      <c r="D127" s="66">
        <v>0.98953846153846159</v>
      </c>
    </row>
    <row r="128" spans="1:4" hidden="1" x14ac:dyDescent="0.3">
      <c r="A128" s="25" t="s">
        <v>268</v>
      </c>
      <c r="B128" s="26"/>
      <c r="C128" s="26">
        <v>5579.26</v>
      </c>
      <c r="D128" s="48"/>
    </row>
    <row r="129" spans="1:4" x14ac:dyDescent="0.3">
      <c r="A129" s="61" t="s">
        <v>301</v>
      </c>
      <c r="B129" s="62">
        <v>1300</v>
      </c>
      <c r="C129" s="62">
        <f>SUBTOTAL(9,C131:C132)</f>
        <v>980</v>
      </c>
      <c r="D129" s="63">
        <v>0.77554615384615389</v>
      </c>
    </row>
    <row r="130" spans="1:4" x14ac:dyDescent="0.3">
      <c r="A130" s="64" t="s">
        <v>237</v>
      </c>
      <c r="B130" s="65">
        <v>1300</v>
      </c>
      <c r="C130" s="65">
        <f>SUBTOTAL(9,C131:C132)</f>
        <v>980</v>
      </c>
      <c r="D130" s="66">
        <v>0.77554615384615389</v>
      </c>
    </row>
    <row r="131" spans="1:4" hidden="1" x14ac:dyDescent="0.3">
      <c r="A131" s="25" t="s">
        <v>270</v>
      </c>
      <c r="B131" s="26"/>
      <c r="C131" s="70">
        <v>0</v>
      </c>
      <c r="D131" s="48"/>
    </row>
    <row r="132" spans="1:4" hidden="1" x14ac:dyDescent="0.3">
      <c r="A132" s="25" t="s">
        <v>250</v>
      </c>
      <c r="B132" s="68"/>
      <c r="C132" s="68">
        <v>980</v>
      </c>
      <c r="D132" s="69"/>
    </row>
    <row r="133" spans="1:4" x14ac:dyDescent="0.3">
      <c r="A133" s="19" t="s">
        <v>213</v>
      </c>
      <c r="B133" s="20">
        <v>668050</v>
      </c>
      <c r="C133" s="20">
        <f>SUBTOTAL(9,C144:C294)</f>
        <v>747197.32</v>
      </c>
      <c r="D133" s="47">
        <v>0.86131880847241982</v>
      </c>
    </row>
    <row r="134" spans="1:4" x14ac:dyDescent="0.3">
      <c r="A134" s="21" t="s">
        <v>214</v>
      </c>
      <c r="B134" s="22">
        <v>296900</v>
      </c>
      <c r="C134" s="22">
        <f>SUBTOTAL(9,C144:C205)</f>
        <v>359884.49</v>
      </c>
      <c r="D134" s="50">
        <v>0.9174182889861906</v>
      </c>
    </row>
    <row r="135" spans="1:4" hidden="1" x14ac:dyDescent="0.3">
      <c r="A135" s="51" t="s">
        <v>227</v>
      </c>
      <c r="B135" s="52"/>
      <c r="C135" s="52"/>
      <c r="D135" s="52"/>
    </row>
    <row r="136" spans="1:4" hidden="1" x14ac:dyDescent="0.3">
      <c r="A136" s="53" t="s">
        <v>228</v>
      </c>
      <c r="B136" s="54" t="s">
        <v>302</v>
      </c>
      <c r="C136" s="55" t="s">
        <v>303</v>
      </c>
      <c r="D136" s="56">
        <v>1.040897304347826</v>
      </c>
    </row>
    <row r="137" spans="1:4" hidden="1" x14ac:dyDescent="0.3">
      <c r="A137" s="53" t="s">
        <v>304</v>
      </c>
      <c r="B137" s="54" t="s">
        <v>305</v>
      </c>
      <c r="C137" s="55" t="s">
        <v>306</v>
      </c>
      <c r="D137" s="56">
        <v>0.9951988181818181</v>
      </c>
    </row>
    <row r="138" spans="1:4" hidden="1" x14ac:dyDescent="0.3">
      <c r="A138" s="53" t="s">
        <v>256</v>
      </c>
      <c r="B138" s="54" t="s">
        <v>307</v>
      </c>
      <c r="C138" s="55" t="s">
        <v>308</v>
      </c>
      <c r="D138" s="56">
        <v>0.60092392211404733</v>
      </c>
    </row>
    <row r="139" spans="1:4" hidden="1" x14ac:dyDescent="0.3">
      <c r="A139" s="53" t="s">
        <v>259</v>
      </c>
      <c r="B139" s="54" t="s">
        <v>260</v>
      </c>
      <c r="C139" s="55" t="s">
        <v>260</v>
      </c>
      <c r="D139" s="56" t="str">
        <f>IFERROR(C139/B139,"-")</f>
        <v>-</v>
      </c>
    </row>
    <row r="140" spans="1:4" x14ac:dyDescent="0.3">
      <c r="A140" s="23" t="s">
        <v>309</v>
      </c>
      <c r="B140" s="24">
        <v>265500</v>
      </c>
      <c r="C140" s="24">
        <f>SUBTOTAL(9,C144:C188)</f>
        <v>325316.99</v>
      </c>
      <c r="D140" s="57">
        <v>0.98596135593220335</v>
      </c>
    </row>
    <row r="141" spans="1:4" x14ac:dyDescent="0.3">
      <c r="A141" s="58" t="s">
        <v>310</v>
      </c>
      <c r="B141" s="59">
        <v>188000</v>
      </c>
      <c r="C141" s="59">
        <f>SUBTOTAL(9,C144:C164)</f>
        <v>246011.57</v>
      </c>
      <c r="D141" s="60">
        <v>0.99221819148936163</v>
      </c>
    </row>
    <row r="142" spans="1:4" x14ac:dyDescent="0.3">
      <c r="A142" s="61" t="s">
        <v>233</v>
      </c>
      <c r="B142" s="62">
        <v>50000</v>
      </c>
      <c r="C142" s="62">
        <f>SUBTOTAL(9,C144:C151)</f>
        <v>108185.11</v>
      </c>
      <c r="D142" s="63">
        <v>0.99042439999999998</v>
      </c>
    </row>
    <row r="143" spans="1:4" x14ac:dyDescent="0.3">
      <c r="A143" s="64" t="s">
        <v>237</v>
      </c>
      <c r="B143" s="65">
        <v>50000</v>
      </c>
      <c r="C143" s="65">
        <f>SUBTOTAL(9,C144:C151)</f>
        <v>108185.11</v>
      </c>
      <c r="D143" s="66">
        <v>0.99042439999999998</v>
      </c>
    </row>
    <row r="144" spans="1:4" hidden="1" x14ac:dyDescent="0.3">
      <c r="A144" s="25" t="s">
        <v>266</v>
      </c>
      <c r="B144" s="26"/>
      <c r="C144" s="26">
        <v>31.33</v>
      </c>
      <c r="D144" s="66"/>
    </row>
    <row r="145" spans="1:4" hidden="1" x14ac:dyDescent="0.3">
      <c r="A145" s="25" t="s">
        <v>268</v>
      </c>
      <c r="B145" s="26"/>
      <c r="C145" s="26">
        <v>19595.04</v>
      </c>
      <c r="D145" s="48"/>
    </row>
    <row r="146" spans="1:4" hidden="1" x14ac:dyDescent="0.3">
      <c r="A146" s="25" t="s">
        <v>242</v>
      </c>
      <c r="B146" s="26"/>
      <c r="C146" s="26">
        <v>525</v>
      </c>
      <c r="D146" s="48"/>
    </row>
    <row r="147" spans="1:4" hidden="1" x14ac:dyDescent="0.3">
      <c r="A147" s="25" t="s">
        <v>270</v>
      </c>
      <c r="B147" s="26"/>
      <c r="C147" s="70">
        <v>29926.18</v>
      </c>
      <c r="D147" s="48"/>
    </row>
    <row r="148" spans="1:4" hidden="1" x14ac:dyDescent="0.3">
      <c r="A148" s="25" t="s">
        <v>275</v>
      </c>
      <c r="B148" s="26"/>
      <c r="C148" s="26">
        <v>55587.5</v>
      </c>
      <c r="D148" s="48"/>
    </row>
    <row r="149" spans="1:4" hidden="1" x14ac:dyDescent="0.3">
      <c r="A149" s="25" t="s">
        <v>250</v>
      </c>
      <c r="B149" s="26"/>
      <c r="C149" s="26">
        <v>1959</v>
      </c>
      <c r="D149" s="48"/>
    </row>
    <row r="150" spans="1:4" hidden="1" x14ac:dyDescent="0.3">
      <c r="A150" s="25" t="s">
        <v>244</v>
      </c>
      <c r="B150" s="26"/>
      <c r="C150" s="26">
        <v>460.26</v>
      </c>
      <c r="D150" s="48"/>
    </row>
    <row r="151" spans="1:4" hidden="1" x14ac:dyDescent="0.3">
      <c r="A151" s="25" t="s">
        <v>280</v>
      </c>
      <c r="B151" s="26"/>
      <c r="C151" s="26">
        <v>100.8</v>
      </c>
      <c r="D151" s="48"/>
    </row>
    <row r="152" spans="1:4" x14ac:dyDescent="0.3">
      <c r="A152" s="61" t="s">
        <v>311</v>
      </c>
      <c r="B152" s="62">
        <v>110000</v>
      </c>
      <c r="C152" s="62">
        <f>SUBTOTAL(9,C154:C156)</f>
        <v>109652.53</v>
      </c>
      <c r="D152" s="63">
        <v>0.9951988181818181</v>
      </c>
    </row>
    <row r="153" spans="1:4" x14ac:dyDescent="0.3">
      <c r="A153" s="64" t="s">
        <v>237</v>
      </c>
      <c r="B153" s="65">
        <v>110000</v>
      </c>
      <c r="C153" s="65">
        <f>SUBTOTAL(9,C154:C156)</f>
        <v>109652.53</v>
      </c>
      <c r="D153" s="66">
        <v>0.9951988181818181</v>
      </c>
    </row>
    <row r="154" spans="1:4" hidden="1" x14ac:dyDescent="0.3">
      <c r="A154" s="25" t="s">
        <v>268</v>
      </c>
      <c r="B154" s="26"/>
      <c r="C154" s="26">
        <v>19590.650000000001</v>
      </c>
      <c r="D154" s="48"/>
    </row>
    <row r="155" spans="1:4" hidden="1" x14ac:dyDescent="0.3">
      <c r="A155" s="25" t="s">
        <v>272</v>
      </c>
      <c r="B155" s="26"/>
      <c r="C155" s="26">
        <v>180.66</v>
      </c>
      <c r="D155" s="48"/>
    </row>
    <row r="156" spans="1:4" hidden="1" x14ac:dyDescent="0.3">
      <c r="A156" s="25" t="s">
        <v>270</v>
      </c>
      <c r="B156" s="26"/>
      <c r="C156" s="26">
        <v>89881.22</v>
      </c>
      <c r="D156" s="48"/>
    </row>
    <row r="157" spans="1:4" x14ac:dyDescent="0.3">
      <c r="A157" s="61" t="s">
        <v>296</v>
      </c>
      <c r="B157" s="62">
        <v>28000</v>
      </c>
      <c r="C157" s="62">
        <f>SUBTOTAL(9,C159:C160)</f>
        <v>28173.93</v>
      </c>
      <c r="D157" s="63">
        <v>0.98371178571428575</v>
      </c>
    </row>
    <row r="158" spans="1:4" ht="15.6" customHeight="1" x14ac:dyDescent="0.3">
      <c r="A158" s="64" t="s">
        <v>237</v>
      </c>
      <c r="B158" s="65">
        <v>28000</v>
      </c>
      <c r="C158" s="65">
        <f>SUBTOTAL(9,C159:C160)</f>
        <v>28173.93</v>
      </c>
      <c r="D158" s="66">
        <v>0.98371178571428575</v>
      </c>
    </row>
    <row r="159" spans="1:4" hidden="1" x14ac:dyDescent="0.3">
      <c r="A159" s="25" t="s">
        <v>268</v>
      </c>
      <c r="B159" s="26"/>
      <c r="C159" s="26">
        <v>0</v>
      </c>
      <c r="D159" s="48"/>
    </row>
    <row r="160" spans="1:4" hidden="1" x14ac:dyDescent="0.3">
      <c r="A160" s="25" t="s">
        <v>270</v>
      </c>
      <c r="B160" s="26"/>
      <c r="C160" s="26">
        <v>28173.93</v>
      </c>
      <c r="D160" s="48"/>
    </row>
    <row r="161" spans="1:4" hidden="1" x14ac:dyDescent="0.3">
      <c r="A161" s="61" t="s">
        <v>297</v>
      </c>
      <c r="B161" s="62">
        <v>0</v>
      </c>
      <c r="C161" s="62">
        <f>SUBTOTAL(9,C163:C164)</f>
        <v>0</v>
      </c>
      <c r="D161" s="63" t="str">
        <f>IF(B161&lt;&gt;0,C161/B161,"-")</f>
        <v>-</v>
      </c>
    </row>
    <row r="162" spans="1:4" hidden="1" x14ac:dyDescent="0.3">
      <c r="A162" s="64" t="s">
        <v>237</v>
      </c>
      <c r="B162" s="65">
        <v>0</v>
      </c>
      <c r="C162" s="65">
        <f>SUBTOTAL(9,C163:C164)</f>
        <v>0</v>
      </c>
      <c r="D162" s="66" t="str">
        <f>IF(B162&lt;&gt;0,C162/B162,"-")</f>
        <v>-</v>
      </c>
    </row>
    <row r="163" spans="1:4" hidden="1" x14ac:dyDescent="0.3">
      <c r="A163" s="25" t="s">
        <v>266</v>
      </c>
      <c r="B163" s="26"/>
      <c r="C163" s="26">
        <v>0</v>
      </c>
      <c r="D163" s="48"/>
    </row>
    <row r="164" spans="1:4" hidden="1" x14ac:dyDescent="0.3">
      <c r="A164" s="25" t="s">
        <v>267</v>
      </c>
      <c r="B164" s="26"/>
      <c r="C164" s="26">
        <v>0</v>
      </c>
      <c r="D164" s="48"/>
    </row>
    <row r="165" spans="1:4" x14ac:dyDescent="0.3">
      <c r="A165" s="58" t="s">
        <v>312</v>
      </c>
      <c r="B165" s="59">
        <v>60000</v>
      </c>
      <c r="C165" s="59">
        <f>SUBTOTAL(9,C168:C170)</f>
        <v>60987.17</v>
      </c>
      <c r="D165" s="60">
        <v>0.97478616666666662</v>
      </c>
    </row>
    <row r="166" spans="1:4" x14ac:dyDescent="0.3">
      <c r="A166" s="61" t="s">
        <v>233</v>
      </c>
      <c r="B166" s="62">
        <v>60000</v>
      </c>
      <c r="C166" s="62">
        <f>SUBTOTAL(9,C168:C170)</f>
        <v>60987.17</v>
      </c>
      <c r="D166" s="63">
        <v>0.97478616666666662</v>
      </c>
    </row>
    <row r="167" spans="1:4" x14ac:dyDescent="0.3">
      <c r="A167" s="64" t="s">
        <v>237</v>
      </c>
      <c r="B167" s="65">
        <v>60000</v>
      </c>
      <c r="C167" s="65">
        <f>SUBTOTAL(9,C168:C170)</f>
        <v>60987.17</v>
      </c>
      <c r="D167" s="66">
        <v>0.97478616666666662</v>
      </c>
    </row>
    <row r="168" spans="1:4" hidden="1" x14ac:dyDescent="0.3">
      <c r="A168" s="25" t="s">
        <v>267</v>
      </c>
      <c r="B168" s="26"/>
      <c r="C168" s="26">
        <v>24731.66</v>
      </c>
      <c r="D168" s="48"/>
    </row>
    <row r="169" spans="1:4" hidden="1" x14ac:dyDescent="0.3">
      <c r="A169" s="25" t="s">
        <v>270</v>
      </c>
      <c r="B169" s="26"/>
      <c r="C169" s="26">
        <v>33755.51</v>
      </c>
      <c r="D169" s="48"/>
    </row>
    <row r="170" spans="1:4" hidden="1" x14ac:dyDescent="0.3">
      <c r="A170" s="25" t="s">
        <v>275</v>
      </c>
      <c r="B170" s="26"/>
      <c r="C170" s="26">
        <v>2500</v>
      </c>
      <c r="D170" s="48"/>
    </row>
    <row r="171" spans="1:4" x14ac:dyDescent="0.3">
      <c r="A171" s="58" t="s">
        <v>313</v>
      </c>
      <c r="B171" s="59">
        <v>5000</v>
      </c>
      <c r="C171" s="59">
        <f>SUBTOTAL(9,C174:C176)</f>
        <v>5818.25</v>
      </c>
      <c r="D171" s="60">
        <v>0.84971000000000008</v>
      </c>
    </row>
    <row r="172" spans="1:4" x14ac:dyDescent="0.3">
      <c r="A172" s="61" t="s">
        <v>233</v>
      </c>
      <c r="B172" s="62">
        <v>5000</v>
      </c>
      <c r="C172" s="62">
        <f>SUBTOTAL(9,C174:C176)</f>
        <v>5818.25</v>
      </c>
      <c r="D172" s="63">
        <v>0.84971000000000008</v>
      </c>
    </row>
    <row r="173" spans="1:4" x14ac:dyDescent="0.3">
      <c r="A173" s="64" t="s">
        <v>237</v>
      </c>
      <c r="B173" s="65">
        <v>5000</v>
      </c>
      <c r="C173" s="65">
        <f>SUBTOTAL(9,C174:C176)</f>
        <v>5818.25</v>
      </c>
      <c r="D173" s="66">
        <v>0.84971000000000008</v>
      </c>
    </row>
    <row r="174" spans="1:4" hidden="1" x14ac:dyDescent="0.3">
      <c r="A174" s="25" t="s">
        <v>267</v>
      </c>
      <c r="B174" s="26"/>
      <c r="C174" s="26">
        <v>96.32</v>
      </c>
      <c r="D174" s="66"/>
    </row>
    <row r="175" spans="1:4" hidden="1" x14ac:dyDescent="0.3">
      <c r="A175" s="25" t="s">
        <v>272</v>
      </c>
      <c r="B175" s="26"/>
      <c r="C175" s="26">
        <v>4322.47</v>
      </c>
      <c r="D175" s="48"/>
    </row>
    <row r="176" spans="1:4" hidden="1" x14ac:dyDescent="0.3">
      <c r="A176" s="25" t="s">
        <v>279</v>
      </c>
      <c r="B176" s="26"/>
      <c r="C176" s="26">
        <v>1399.46</v>
      </c>
      <c r="D176" s="48"/>
    </row>
    <row r="177" spans="1:4" x14ac:dyDescent="0.3">
      <c r="A177" s="58" t="s">
        <v>314</v>
      </c>
      <c r="B177" s="59">
        <v>12500</v>
      </c>
      <c r="C177" s="59">
        <f>SUBTOTAL(9,C180:C180)</f>
        <v>12500</v>
      </c>
      <c r="D177" s="60">
        <v>1</v>
      </c>
    </row>
    <row r="178" spans="1:4" x14ac:dyDescent="0.3">
      <c r="A178" s="61" t="s">
        <v>296</v>
      </c>
      <c r="B178" s="62">
        <v>12500</v>
      </c>
      <c r="C178" s="62">
        <f>SUBTOTAL(9,C180:C180)</f>
        <v>12500</v>
      </c>
      <c r="D178" s="63">
        <v>1</v>
      </c>
    </row>
    <row r="179" spans="1:4" x14ac:dyDescent="0.3">
      <c r="A179" s="64" t="s">
        <v>237</v>
      </c>
      <c r="B179" s="65">
        <v>12500</v>
      </c>
      <c r="C179" s="65">
        <f>SUBTOTAL(9,C180:C180)</f>
        <v>12500</v>
      </c>
      <c r="D179" s="66">
        <v>1</v>
      </c>
    </row>
    <row r="180" spans="1:4" hidden="1" x14ac:dyDescent="0.3">
      <c r="A180" s="25" t="s">
        <v>275</v>
      </c>
      <c r="B180" s="26"/>
      <c r="C180" s="26">
        <v>12500</v>
      </c>
      <c r="D180" s="48"/>
    </row>
    <row r="181" spans="1:4" x14ac:dyDescent="0.3">
      <c r="A181" s="58" t="s">
        <v>315</v>
      </c>
      <c r="B181" s="59">
        <v>0</v>
      </c>
      <c r="C181" s="59">
        <f>SUBTOTAL(9,C184:C184)</f>
        <v>0</v>
      </c>
      <c r="D181" s="60" t="str">
        <f>IF(B181&lt;&gt;0,C181/B181,"-")</f>
        <v>-</v>
      </c>
    </row>
    <row r="182" spans="1:4" x14ac:dyDescent="0.3">
      <c r="A182" s="61" t="s">
        <v>233</v>
      </c>
      <c r="B182" s="62">
        <v>0</v>
      </c>
      <c r="C182" s="62">
        <f>SUBTOTAL(9,C184:C184)</f>
        <v>0</v>
      </c>
      <c r="D182" s="63" t="str">
        <f>IF(B182&lt;&gt;0,C182/B182,"-")</f>
        <v>-</v>
      </c>
    </row>
    <row r="183" spans="1:4" x14ac:dyDescent="0.3">
      <c r="A183" s="64" t="s">
        <v>316</v>
      </c>
      <c r="B183" s="65">
        <v>0</v>
      </c>
      <c r="C183" s="65">
        <f>SUBTOTAL(9,C184:C184)</f>
        <v>0</v>
      </c>
      <c r="D183" s="66" t="str">
        <f>IF(B183&lt;&gt;0,C183/B183,"-")</f>
        <v>-</v>
      </c>
    </row>
    <row r="184" spans="1:4" hidden="1" x14ac:dyDescent="0.3">
      <c r="A184" s="25" t="s">
        <v>317</v>
      </c>
      <c r="B184" s="26"/>
      <c r="C184" s="26">
        <v>0</v>
      </c>
      <c r="D184" s="48"/>
    </row>
    <row r="185" spans="1:4" x14ac:dyDescent="0.3">
      <c r="A185" s="58" t="s">
        <v>318</v>
      </c>
      <c r="B185" s="59">
        <v>0</v>
      </c>
      <c r="C185" s="59">
        <f>SUBTOTAL(9,C188:C188)</f>
        <v>0</v>
      </c>
      <c r="D185" s="60" t="str">
        <f>IF(B185&lt;&gt;0,C185/B185,"-")</f>
        <v>-</v>
      </c>
    </row>
    <row r="186" spans="1:4" x14ac:dyDescent="0.3">
      <c r="A186" s="61" t="s">
        <v>233</v>
      </c>
      <c r="B186" s="62">
        <v>0</v>
      </c>
      <c r="C186" s="62">
        <f>SUBTOTAL(9,C188:C188)</f>
        <v>0</v>
      </c>
      <c r="D186" s="63" t="str">
        <f>IF(B186&lt;&gt;0,C186/B186,"-")</f>
        <v>-</v>
      </c>
    </row>
    <row r="187" spans="1:4" x14ac:dyDescent="0.3">
      <c r="A187" s="64" t="s">
        <v>316</v>
      </c>
      <c r="B187" s="65">
        <v>0</v>
      </c>
      <c r="C187" s="65">
        <f>SUBTOTAL(9,C188:C188)</f>
        <v>0</v>
      </c>
      <c r="D187" s="66" t="str">
        <f>IF(B187&lt;&gt;0,C187/B187,"-")</f>
        <v>-</v>
      </c>
    </row>
    <row r="188" spans="1:4" hidden="1" x14ac:dyDescent="0.3">
      <c r="A188" s="25" t="s">
        <v>319</v>
      </c>
      <c r="B188" s="26"/>
      <c r="C188" s="26">
        <v>0</v>
      </c>
      <c r="D188" s="48"/>
    </row>
    <row r="189" spans="1:4" x14ac:dyDescent="0.3">
      <c r="A189" s="23" t="s">
        <v>320</v>
      </c>
      <c r="B189" s="24">
        <v>0</v>
      </c>
      <c r="C189" s="24">
        <f>SUBTOTAL(9,C193:C194)</f>
        <v>250</v>
      </c>
      <c r="D189" s="57" t="str">
        <f>IF(B189&lt;&gt;0,C189/B189,"-")</f>
        <v>-</v>
      </c>
    </row>
    <row r="190" spans="1:4" x14ac:dyDescent="0.3">
      <c r="A190" s="58" t="s">
        <v>321</v>
      </c>
      <c r="B190" s="59">
        <v>0</v>
      </c>
      <c r="C190" s="59">
        <f>SUBTOTAL(9,C193:D194)</f>
        <v>250</v>
      </c>
      <c r="D190" s="60" t="str">
        <f>IF(B190&lt;&gt;0,C190/B190,"-")</f>
        <v>-</v>
      </c>
    </row>
    <row r="191" spans="1:4" x14ac:dyDescent="0.3">
      <c r="A191" s="61" t="s">
        <v>233</v>
      </c>
      <c r="B191" s="62">
        <v>0</v>
      </c>
      <c r="C191" s="62">
        <f>SUBTOTAL(9,C193:C194)</f>
        <v>250</v>
      </c>
      <c r="D191" s="63" t="str">
        <f>IF(B191&lt;&gt;0,C191/B191,"-")</f>
        <v>-</v>
      </c>
    </row>
    <row r="192" spans="1:4" x14ac:dyDescent="0.3">
      <c r="A192" s="64" t="s">
        <v>237</v>
      </c>
      <c r="B192" s="65">
        <v>0</v>
      </c>
      <c r="C192" s="65">
        <f>SUBTOTAL(9,C193:C194)</f>
        <v>250</v>
      </c>
      <c r="D192" s="66" t="str">
        <f>IF(B192&lt;&gt;0,C192/B192,"-")</f>
        <v>-</v>
      </c>
    </row>
    <row r="193" spans="1:4" hidden="1" x14ac:dyDescent="0.3">
      <c r="A193" s="25" t="s">
        <v>270</v>
      </c>
      <c r="B193" s="26"/>
      <c r="C193" s="26">
        <v>0</v>
      </c>
      <c r="D193" s="48"/>
    </row>
    <row r="194" spans="1:4" hidden="1" x14ac:dyDescent="0.3">
      <c r="A194" s="25" t="s">
        <v>275</v>
      </c>
      <c r="B194" s="26"/>
      <c r="C194" s="26">
        <v>250</v>
      </c>
      <c r="D194" s="48"/>
    </row>
    <row r="195" spans="1:4" x14ac:dyDescent="0.3">
      <c r="A195" s="23" t="s">
        <v>322</v>
      </c>
      <c r="B195" s="24">
        <v>31400</v>
      </c>
      <c r="C195" s="24">
        <f>SUBTOTAL(9,C199:C205)</f>
        <v>34317.5</v>
      </c>
      <c r="D195" s="57">
        <v>0.33785828025477704</v>
      </c>
    </row>
    <row r="196" spans="1:4" x14ac:dyDescent="0.3">
      <c r="A196" s="58" t="s">
        <v>323</v>
      </c>
      <c r="B196" s="59">
        <v>31400</v>
      </c>
      <c r="C196" s="59">
        <f>SUBTOTAL(9,C199:C205)</f>
        <v>34317.5</v>
      </c>
      <c r="D196" s="60">
        <v>0.33785828025477704</v>
      </c>
    </row>
    <row r="197" spans="1:4" x14ac:dyDescent="0.3">
      <c r="A197" s="61" t="s">
        <v>233</v>
      </c>
      <c r="B197" s="62">
        <v>0</v>
      </c>
      <c r="C197" s="62">
        <f>SUBTOTAL(9,C199:C199)</f>
        <v>0</v>
      </c>
      <c r="D197" s="63" t="str">
        <f>IF(B197&lt;&gt;0,C197/B197,"-")</f>
        <v>-</v>
      </c>
    </row>
    <row r="198" spans="1:4" x14ac:dyDescent="0.3">
      <c r="A198" s="64" t="s">
        <v>237</v>
      </c>
      <c r="B198" s="65">
        <v>0</v>
      </c>
      <c r="C198" s="65">
        <f>SUBTOTAL(9,C199:C199)</f>
        <v>0</v>
      </c>
      <c r="D198" s="66" t="str">
        <f>IF(B198&lt;&gt;0,C198/B198,"-")</f>
        <v>-</v>
      </c>
    </row>
    <row r="199" spans="1:4" hidden="1" x14ac:dyDescent="0.3">
      <c r="A199" s="25" t="s">
        <v>250</v>
      </c>
      <c r="B199" s="26"/>
      <c r="C199" s="26">
        <v>0</v>
      </c>
      <c r="D199" s="48"/>
    </row>
    <row r="200" spans="1:4" x14ac:dyDescent="0.3">
      <c r="A200" s="61" t="s">
        <v>296</v>
      </c>
      <c r="B200" s="62">
        <v>31400</v>
      </c>
      <c r="C200" s="62">
        <f>SUBTOTAL(9,C202:C205)</f>
        <v>34317.5</v>
      </c>
      <c r="D200" s="63">
        <v>0.10071656050955415</v>
      </c>
    </row>
    <row r="201" spans="1:4" x14ac:dyDescent="0.3">
      <c r="A201" s="64" t="s">
        <v>237</v>
      </c>
      <c r="B201" s="65">
        <v>31400</v>
      </c>
      <c r="C201" s="65">
        <f>SUBTOTAL(9,C202:C205)</f>
        <v>34317.5</v>
      </c>
      <c r="D201" s="66">
        <v>0.10071656050955415</v>
      </c>
    </row>
    <row r="202" spans="1:4" hidden="1" x14ac:dyDescent="0.3">
      <c r="A202" s="25" t="s">
        <v>269</v>
      </c>
      <c r="B202" s="26"/>
      <c r="C202" s="26">
        <v>8550</v>
      </c>
      <c r="D202" s="66"/>
    </row>
    <row r="203" spans="1:4" hidden="1" x14ac:dyDescent="0.3">
      <c r="A203" s="25" t="s">
        <v>271</v>
      </c>
      <c r="B203" s="26"/>
      <c r="C203" s="26">
        <v>10982.5</v>
      </c>
      <c r="D203" s="48"/>
    </row>
    <row r="204" spans="1:4" hidden="1" x14ac:dyDescent="0.3">
      <c r="A204" s="25" t="s">
        <v>275</v>
      </c>
      <c r="B204" s="26"/>
      <c r="C204" s="26">
        <v>1000</v>
      </c>
      <c r="D204" s="48"/>
    </row>
    <row r="205" spans="1:4" hidden="1" x14ac:dyDescent="0.3">
      <c r="A205" s="25" t="s">
        <v>250</v>
      </c>
      <c r="B205" s="26"/>
      <c r="C205" s="26">
        <v>13785</v>
      </c>
      <c r="D205" s="48"/>
    </row>
    <row r="206" spans="1:4" x14ac:dyDescent="0.3">
      <c r="A206" s="21" t="s">
        <v>215</v>
      </c>
      <c r="B206" s="22">
        <v>308500</v>
      </c>
      <c r="C206" s="22">
        <f>SUBTOTAL(9,C217:C279)</f>
        <v>324235.33</v>
      </c>
      <c r="D206" s="50">
        <v>0.78850499189627232</v>
      </c>
    </row>
    <row r="207" spans="1:4" hidden="1" x14ac:dyDescent="0.3">
      <c r="A207" s="51" t="s">
        <v>227</v>
      </c>
      <c r="B207" s="52"/>
      <c r="C207" s="52"/>
      <c r="D207" s="52"/>
    </row>
    <row r="208" spans="1:4" hidden="1" x14ac:dyDescent="0.3">
      <c r="A208" s="53" t="s">
        <v>228</v>
      </c>
      <c r="B208" s="54" t="s">
        <v>324</v>
      </c>
      <c r="C208" s="55" t="s">
        <v>325</v>
      </c>
      <c r="D208" s="56">
        <v>1.3554681697612732</v>
      </c>
    </row>
    <row r="209" spans="1:4" hidden="1" x14ac:dyDescent="0.3">
      <c r="A209" s="53" t="s">
        <v>326</v>
      </c>
      <c r="B209" s="54" t="s">
        <v>327</v>
      </c>
      <c r="C209" s="55" t="s">
        <v>260</v>
      </c>
      <c r="D209" s="56">
        <v>0</v>
      </c>
    </row>
    <row r="210" spans="1:4" hidden="1" x14ac:dyDescent="0.3">
      <c r="A210" s="53" t="s">
        <v>304</v>
      </c>
      <c r="B210" s="54" t="s">
        <v>328</v>
      </c>
      <c r="C210" s="55" t="s">
        <v>260</v>
      </c>
      <c r="D210" s="56">
        <v>0</v>
      </c>
    </row>
    <row r="211" spans="1:4" hidden="1" x14ac:dyDescent="0.3">
      <c r="A211" s="53" t="s">
        <v>256</v>
      </c>
      <c r="B211" s="54" t="s">
        <v>329</v>
      </c>
      <c r="C211" s="55" t="s">
        <v>330</v>
      </c>
      <c r="D211" s="56">
        <v>0.5750078723404255</v>
      </c>
    </row>
    <row r="212" spans="1:4" hidden="1" x14ac:dyDescent="0.3">
      <c r="A212" s="53" t="s">
        <v>259</v>
      </c>
      <c r="B212" s="54" t="s">
        <v>331</v>
      </c>
      <c r="C212" s="55" t="s">
        <v>332</v>
      </c>
      <c r="D212" s="56">
        <v>2.3641508152173913</v>
      </c>
    </row>
    <row r="213" spans="1:4" x14ac:dyDescent="0.3">
      <c r="A213" s="23" t="s">
        <v>309</v>
      </c>
      <c r="B213" s="24">
        <v>20000</v>
      </c>
      <c r="C213" s="24">
        <f>SUBTOTAL(9,C217:C222)</f>
        <v>23057.69</v>
      </c>
      <c r="D213" s="57">
        <v>0.78125</v>
      </c>
    </row>
    <row r="214" spans="1:4" x14ac:dyDescent="0.3">
      <c r="A214" s="58" t="s">
        <v>333</v>
      </c>
      <c r="B214" s="59">
        <v>20000</v>
      </c>
      <c r="C214" s="59">
        <f>SUBTOTAL(9,C217:C222)</f>
        <v>23057.69</v>
      </c>
      <c r="D214" s="60">
        <v>0.78125</v>
      </c>
    </row>
    <row r="215" spans="1:4" x14ac:dyDescent="0.3">
      <c r="A215" s="61" t="s">
        <v>296</v>
      </c>
      <c r="B215" s="62">
        <v>20000</v>
      </c>
      <c r="C215" s="62">
        <f>SUBTOTAL(9,C217:C222)</f>
        <v>23057.69</v>
      </c>
      <c r="D215" s="63">
        <v>0.78125</v>
      </c>
    </row>
    <row r="216" spans="1:4" x14ac:dyDescent="0.3">
      <c r="A216" s="64" t="s">
        <v>237</v>
      </c>
      <c r="B216" s="65">
        <v>4000</v>
      </c>
      <c r="C216" s="65">
        <f>SUBTOTAL(9,C217:C220)</f>
        <v>7432.69</v>
      </c>
      <c r="D216" s="66">
        <v>0</v>
      </c>
    </row>
    <row r="217" spans="1:4" hidden="1" x14ac:dyDescent="0.3">
      <c r="A217" s="25" t="s">
        <v>271</v>
      </c>
      <c r="B217" s="26"/>
      <c r="C217" s="26">
        <v>4026.25</v>
      </c>
      <c r="D217" s="66"/>
    </row>
    <row r="218" spans="1:4" hidden="1" x14ac:dyDescent="0.3">
      <c r="A218" s="25" t="s">
        <v>275</v>
      </c>
      <c r="B218" s="26"/>
      <c r="C218" s="26">
        <v>3390</v>
      </c>
      <c r="D218" s="66"/>
    </row>
    <row r="219" spans="1:4" hidden="1" x14ac:dyDescent="0.3">
      <c r="A219" s="25" t="s">
        <v>250</v>
      </c>
      <c r="B219" s="26"/>
      <c r="C219" s="26">
        <v>0</v>
      </c>
      <c r="D219" s="48"/>
    </row>
    <row r="220" spans="1:4" hidden="1" x14ac:dyDescent="0.3">
      <c r="A220" s="25" t="s">
        <v>280</v>
      </c>
      <c r="B220" s="26"/>
      <c r="C220" s="26">
        <v>16.440000000000001</v>
      </c>
      <c r="D220" s="48"/>
    </row>
    <row r="221" spans="1:4" x14ac:dyDescent="0.3">
      <c r="A221" s="64" t="s">
        <v>290</v>
      </c>
      <c r="B221" s="65">
        <v>16000</v>
      </c>
      <c r="C221" s="65">
        <f>SUBTOTAL(9,C222:C222)</f>
        <v>15625</v>
      </c>
      <c r="D221" s="66">
        <v>0.9765625</v>
      </c>
    </row>
    <row r="222" spans="1:4" hidden="1" x14ac:dyDescent="0.3">
      <c r="A222" s="25" t="s">
        <v>334</v>
      </c>
      <c r="B222" s="26"/>
      <c r="C222" s="26">
        <v>15625</v>
      </c>
      <c r="D222" s="48"/>
    </row>
    <row r="223" spans="1:4" x14ac:dyDescent="0.3">
      <c r="A223" s="23" t="s">
        <v>335</v>
      </c>
      <c r="B223" s="24">
        <v>288500</v>
      </c>
      <c r="C223" s="24">
        <f>SUBTOTAL(9,C227:C274)</f>
        <v>301177.64</v>
      </c>
      <c r="D223" s="57">
        <v>0.78900793760831889</v>
      </c>
    </row>
    <row r="224" spans="1:4" x14ac:dyDescent="0.3">
      <c r="A224" s="58" t="s">
        <v>425</v>
      </c>
      <c r="B224" s="59">
        <v>0</v>
      </c>
      <c r="C224" s="59">
        <f>SUBTOTAL(9,C225:C227)</f>
        <v>5173.6000000000004</v>
      </c>
      <c r="D224" s="57"/>
    </row>
    <row r="225" spans="1:4" x14ac:dyDescent="0.3">
      <c r="A225" s="61" t="s">
        <v>233</v>
      </c>
      <c r="B225" s="62">
        <v>0</v>
      </c>
      <c r="C225" s="62">
        <f>SUBTOTAL(9,C227)</f>
        <v>5173.6000000000004</v>
      </c>
      <c r="D225" s="57"/>
    </row>
    <row r="226" spans="1:4" x14ac:dyDescent="0.3">
      <c r="A226" s="64" t="s">
        <v>290</v>
      </c>
      <c r="B226" s="65">
        <v>0</v>
      </c>
      <c r="C226" s="65">
        <f>SUBTOTAL(9,C227:C227)</f>
        <v>5173.6000000000004</v>
      </c>
      <c r="D226" s="57"/>
    </row>
    <row r="227" spans="1:4" hidden="1" x14ac:dyDescent="0.3">
      <c r="A227" s="25" t="s">
        <v>291</v>
      </c>
      <c r="B227" s="26"/>
      <c r="C227" s="26">
        <v>5173.6000000000004</v>
      </c>
      <c r="D227" s="57"/>
    </row>
    <row r="228" spans="1:4" x14ac:dyDescent="0.3">
      <c r="A228" s="58" t="s">
        <v>336</v>
      </c>
      <c r="B228" s="59">
        <v>126000</v>
      </c>
      <c r="C228" s="59">
        <f>SUBTOTAL(9,C231:C247)</f>
        <v>133147.38</v>
      </c>
      <c r="D228" s="60">
        <v>0.98355587301587311</v>
      </c>
    </row>
    <row r="229" spans="1:4" x14ac:dyDescent="0.3">
      <c r="A229" s="61" t="s">
        <v>233</v>
      </c>
      <c r="B229" s="62">
        <v>0</v>
      </c>
      <c r="C229" s="62">
        <f>SUBTOTAL(9,C231:C235)</f>
        <v>85897.13</v>
      </c>
      <c r="D229" s="63" t="str">
        <f>IF(B229&lt;&gt;0,C229/B229,"-")</f>
        <v>-</v>
      </c>
    </row>
    <row r="230" spans="1:4" x14ac:dyDescent="0.3">
      <c r="A230" s="64" t="s">
        <v>237</v>
      </c>
      <c r="B230" s="65">
        <v>0</v>
      </c>
      <c r="C230" s="65">
        <f>SUBTOTAL(9,C231:C233)</f>
        <v>394.83</v>
      </c>
      <c r="D230" s="66" t="str">
        <f>IF(B230&lt;&gt;0,C230/B230,"-")</f>
        <v>-</v>
      </c>
    </row>
    <row r="231" spans="1:4" hidden="1" x14ac:dyDescent="0.3">
      <c r="A231" s="25" t="s">
        <v>268</v>
      </c>
      <c r="B231" s="26"/>
      <c r="C231" s="26">
        <v>7.33</v>
      </c>
      <c r="D231" s="66"/>
    </row>
    <row r="232" spans="1:4" hidden="1" x14ac:dyDescent="0.3">
      <c r="A232" s="25" t="s">
        <v>269</v>
      </c>
      <c r="B232" s="26"/>
      <c r="C232" s="26">
        <v>387.5</v>
      </c>
      <c r="D232" s="66"/>
    </row>
    <row r="233" spans="1:4" hidden="1" x14ac:dyDescent="0.3">
      <c r="A233" s="25" t="s">
        <v>275</v>
      </c>
      <c r="B233" s="26"/>
      <c r="C233" s="26">
        <v>0</v>
      </c>
      <c r="D233" s="48"/>
    </row>
    <row r="234" spans="1:4" x14ac:dyDescent="0.3">
      <c r="A234" s="64" t="s">
        <v>290</v>
      </c>
      <c r="B234" s="65">
        <v>0</v>
      </c>
      <c r="C234" s="65">
        <f>SUBTOTAL(9,C235:C235)</f>
        <v>85502.3</v>
      </c>
      <c r="D234" s="66" t="str">
        <f>IF(B234&lt;&gt;0,C234/B234,"-")</f>
        <v>-</v>
      </c>
    </row>
    <row r="235" spans="1:4" hidden="1" x14ac:dyDescent="0.3">
      <c r="A235" s="25" t="s">
        <v>337</v>
      </c>
      <c r="B235" s="26"/>
      <c r="C235" s="26">
        <v>85502.3</v>
      </c>
      <c r="D235" s="48"/>
    </row>
    <row r="236" spans="1:4" x14ac:dyDescent="0.3">
      <c r="A236" s="61" t="s">
        <v>338</v>
      </c>
      <c r="B236" s="62">
        <v>52000</v>
      </c>
      <c r="C236" s="62">
        <f>SUBTOTAL(9,C238:C240)</f>
        <v>0</v>
      </c>
      <c r="D236" s="63">
        <v>0</v>
      </c>
    </row>
    <row r="237" spans="1:4" x14ac:dyDescent="0.3">
      <c r="A237" s="64" t="s">
        <v>237</v>
      </c>
      <c r="B237" s="65">
        <v>0</v>
      </c>
      <c r="C237" s="65">
        <f>SUBTOTAL(9,C238:C238)</f>
        <v>0</v>
      </c>
      <c r="D237" s="66" t="str">
        <f>IF(B237&lt;&gt;0,C237/B237,"-")</f>
        <v>-</v>
      </c>
    </row>
    <row r="238" spans="1:4" hidden="1" x14ac:dyDescent="0.3">
      <c r="A238" s="25" t="s">
        <v>275</v>
      </c>
      <c r="B238" s="26"/>
      <c r="C238" s="26">
        <v>0</v>
      </c>
      <c r="D238" s="48"/>
    </row>
    <row r="239" spans="1:4" x14ac:dyDescent="0.3">
      <c r="A239" s="64" t="s">
        <v>290</v>
      </c>
      <c r="B239" s="65">
        <v>52000</v>
      </c>
      <c r="C239" s="65">
        <f>SUBTOTAL(9,C240:C240)</f>
        <v>0</v>
      </c>
      <c r="D239" s="66">
        <v>0</v>
      </c>
    </row>
    <row r="240" spans="1:4" hidden="1" x14ac:dyDescent="0.3">
      <c r="A240" s="25" t="s">
        <v>337</v>
      </c>
      <c r="B240" s="26"/>
      <c r="C240" s="26">
        <v>0</v>
      </c>
      <c r="D240" s="48"/>
    </row>
    <row r="241" spans="1:4" x14ac:dyDescent="0.3">
      <c r="A241" s="61" t="s">
        <v>296</v>
      </c>
      <c r="B241" s="62">
        <v>74000</v>
      </c>
      <c r="C241" s="62">
        <f>SUBTOTAL(9,C243:C247)</f>
        <v>47250.25</v>
      </c>
      <c r="D241" s="63">
        <v>0.51926675675675671</v>
      </c>
    </row>
    <row r="242" spans="1:4" x14ac:dyDescent="0.3">
      <c r="A242" s="64" t="s">
        <v>237</v>
      </c>
      <c r="B242" s="65">
        <v>1000</v>
      </c>
      <c r="C242" s="65">
        <f>SUBTOTAL(9,C243:C245)</f>
        <v>9624.51</v>
      </c>
      <c r="D242" s="66">
        <v>0.8</v>
      </c>
    </row>
    <row r="243" spans="1:4" hidden="1" x14ac:dyDescent="0.3">
      <c r="A243" s="25" t="s">
        <v>270</v>
      </c>
      <c r="B243" s="26"/>
      <c r="C243" s="26">
        <v>8512.01</v>
      </c>
      <c r="D243" s="66"/>
    </row>
    <row r="244" spans="1:4" hidden="1" x14ac:dyDescent="0.3">
      <c r="A244" s="25" t="s">
        <v>275</v>
      </c>
      <c r="B244" s="26"/>
      <c r="C244" s="26">
        <v>800</v>
      </c>
      <c r="D244" s="48"/>
    </row>
    <row r="245" spans="1:4" hidden="1" x14ac:dyDescent="0.3">
      <c r="A245" s="25" t="s">
        <v>250</v>
      </c>
      <c r="B245" s="26"/>
      <c r="C245" s="26">
        <v>312.5</v>
      </c>
      <c r="D245" s="48"/>
    </row>
    <row r="246" spans="1:4" x14ac:dyDescent="0.3">
      <c r="A246" s="64" t="s">
        <v>290</v>
      </c>
      <c r="B246" s="65">
        <v>73000</v>
      </c>
      <c r="C246" s="65">
        <f>SUBTOTAL(9,C247:C247)</f>
        <v>37625.74</v>
      </c>
      <c r="D246" s="66">
        <v>0.51542109589041096</v>
      </c>
    </row>
    <row r="247" spans="1:4" hidden="1" x14ac:dyDescent="0.3">
      <c r="A247" s="25" t="s">
        <v>337</v>
      </c>
      <c r="B247" s="26"/>
      <c r="C247" s="26">
        <v>37625.74</v>
      </c>
      <c r="D247" s="48"/>
    </row>
    <row r="248" spans="1:4" x14ac:dyDescent="0.3">
      <c r="A248" s="58" t="s">
        <v>339</v>
      </c>
      <c r="B248" s="59">
        <v>3800</v>
      </c>
      <c r="C248" s="59">
        <f>SUBTOTAL(9,C251:C253)</f>
        <v>3750</v>
      </c>
      <c r="D248" s="60">
        <v>0.98684210526315785</v>
      </c>
    </row>
    <row r="249" spans="1:4" x14ac:dyDescent="0.3">
      <c r="A249" s="61" t="s">
        <v>297</v>
      </c>
      <c r="B249" s="62">
        <v>3800</v>
      </c>
      <c r="C249" s="62">
        <f>SUBTOTAL(9,C251:C253)</f>
        <v>3750</v>
      </c>
      <c r="D249" s="63">
        <v>0.98684210526315785</v>
      </c>
    </row>
    <row r="250" spans="1:4" x14ac:dyDescent="0.3">
      <c r="A250" s="64" t="s">
        <v>237</v>
      </c>
      <c r="B250" s="65">
        <v>3800</v>
      </c>
      <c r="C250" s="65">
        <f>SUBTOTAL(9,C251:C251)</f>
        <v>3750</v>
      </c>
      <c r="D250" s="66">
        <v>0.98684210526315785</v>
      </c>
    </row>
    <row r="251" spans="1:4" hidden="1" x14ac:dyDescent="0.3">
      <c r="A251" s="25" t="s">
        <v>275</v>
      </c>
      <c r="B251" s="26"/>
      <c r="C251" s="26">
        <v>3750</v>
      </c>
      <c r="D251" s="48"/>
    </row>
    <row r="252" spans="1:4" x14ac:dyDescent="0.3">
      <c r="A252" s="64" t="s">
        <v>290</v>
      </c>
      <c r="B252" s="65">
        <v>0</v>
      </c>
      <c r="C252" s="65">
        <f>SUBTOTAL(9,C253:C253)</f>
        <v>0</v>
      </c>
      <c r="D252" s="66" t="str">
        <f>IF(B252&lt;&gt;0,C252/B252,"-")</f>
        <v>-</v>
      </c>
    </row>
    <row r="253" spans="1:4" hidden="1" x14ac:dyDescent="0.3">
      <c r="A253" s="25" t="s">
        <v>340</v>
      </c>
      <c r="B253" s="26"/>
      <c r="C253" s="26">
        <v>0</v>
      </c>
      <c r="D253" s="48"/>
    </row>
    <row r="254" spans="1:4" x14ac:dyDescent="0.3">
      <c r="A254" s="58" t="s">
        <v>341</v>
      </c>
      <c r="B254" s="59">
        <v>58700</v>
      </c>
      <c r="C254" s="59">
        <f>SUBTOTAL(9,C257:C263)</f>
        <v>56975.91</v>
      </c>
      <c r="D254" s="60">
        <v>0</v>
      </c>
    </row>
    <row r="255" spans="1:4" x14ac:dyDescent="0.3">
      <c r="A255" s="61" t="s">
        <v>233</v>
      </c>
      <c r="B255" s="62">
        <v>58700</v>
      </c>
      <c r="C255" s="62">
        <f>SUBTOTAL(9,C257:C260)</f>
        <v>56975.91</v>
      </c>
      <c r="D255" s="63">
        <v>0</v>
      </c>
    </row>
    <row r="256" spans="1:4" x14ac:dyDescent="0.3">
      <c r="A256" s="64" t="s">
        <v>237</v>
      </c>
      <c r="B256" s="65">
        <v>1700</v>
      </c>
      <c r="C256" s="65">
        <f>SUBTOTAL(9,C257:C258)</f>
        <v>56975.91</v>
      </c>
      <c r="D256" s="66">
        <v>0</v>
      </c>
    </row>
    <row r="257" spans="1:4" hidden="1" x14ac:dyDescent="0.3">
      <c r="A257" s="25" t="s">
        <v>270</v>
      </c>
      <c r="B257" s="26"/>
      <c r="C257" s="26">
        <v>56975.91</v>
      </c>
      <c r="D257" s="66"/>
    </row>
    <row r="258" spans="1:4" hidden="1" x14ac:dyDescent="0.3">
      <c r="A258" s="25" t="s">
        <v>250</v>
      </c>
      <c r="B258" s="26"/>
      <c r="C258" s="26">
        <v>0</v>
      </c>
      <c r="D258" s="48"/>
    </row>
    <row r="259" spans="1:4" x14ac:dyDescent="0.3">
      <c r="A259" s="64" t="s">
        <v>290</v>
      </c>
      <c r="B259" s="65">
        <v>57000</v>
      </c>
      <c r="C259" s="65">
        <f>SUBTOTAL(9,C260:C260)</f>
        <v>0</v>
      </c>
      <c r="D259" s="66">
        <v>0</v>
      </c>
    </row>
    <row r="260" spans="1:4" hidden="1" x14ac:dyDescent="0.3">
      <c r="A260" s="25" t="s">
        <v>340</v>
      </c>
      <c r="B260" s="26"/>
      <c r="C260" s="26">
        <v>0</v>
      </c>
      <c r="D260" s="48"/>
    </row>
    <row r="261" spans="1:4" x14ac:dyDescent="0.3">
      <c r="A261" s="61" t="s">
        <v>296</v>
      </c>
      <c r="B261" s="62">
        <v>0</v>
      </c>
      <c r="C261" s="62">
        <f>SUBTOTAL(9,C263:C263)</f>
        <v>0</v>
      </c>
      <c r="D261" s="63" t="str">
        <f>IF(B261&lt;&gt;0,C261/B261,"-")</f>
        <v>-</v>
      </c>
    </row>
    <row r="262" spans="1:4" x14ac:dyDescent="0.3">
      <c r="A262" s="64" t="s">
        <v>290</v>
      </c>
      <c r="B262" s="65">
        <v>0</v>
      </c>
      <c r="C262" s="65">
        <f>SUBTOTAL(9,C263:C263)</f>
        <v>0</v>
      </c>
      <c r="D262" s="66" t="str">
        <f>IF(B262&lt;&gt;0,C262/B262,"-")</f>
        <v>-</v>
      </c>
    </row>
    <row r="263" spans="1:4" hidden="1" x14ac:dyDescent="0.3">
      <c r="A263" s="25" t="s">
        <v>340</v>
      </c>
      <c r="B263" s="26"/>
      <c r="C263" s="26">
        <v>0</v>
      </c>
      <c r="D263" s="48"/>
    </row>
    <row r="264" spans="1:4" x14ac:dyDescent="0.3">
      <c r="A264" s="58" t="s">
        <v>422</v>
      </c>
      <c r="B264" s="59">
        <v>100000</v>
      </c>
      <c r="C264" s="59">
        <f>SUBTOTAL(9,C267:C274)</f>
        <v>102130.75</v>
      </c>
      <c r="D264" s="60">
        <v>0.99950749999999999</v>
      </c>
    </row>
    <row r="265" spans="1:4" x14ac:dyDescent="0.3">
      <c r="A265" s="61" t="s">
        <v>233</v>
      </c>
      <c r="B265" s="62">
        <v>16700</v>
      </c>
      <c r="C265" s="62">
        <f>SUBTOTAL(9,C267:D268)</f>
        <v>18880</v>
      </c>
      <c r="D265" s="63">
        <v>1</v>
      </c>
    </row>
    <row r="266" spans="1:4" x14ac:dyDescent="0.3">
      <c r="A266" s="64" t="s">
        <v>237</v>
      </c>
      <c r="B266" s="65">
        <v>16700</v>
      </c>
      <c r="C266" s="65">
        <f>SUBTOTAL(9,C267:C268)</f>
        <v>18880</v>
      </c>
      <c r="D266" s="66">
        <v>1</v>
      </c>
    </row>
    <row r="267" spans="1:4" hidden="1" x14ac:dyDescent="0.3">
      <c r="A267" s="25" t="s">
        <v>275</v>
      </c>
      <c r="B267" s="26"/>
      <c r="C267" s="26">
        <v>16700</v>
      </c>
      <c r="D267" s="48"/>
    </row>
    <row r="268" spans="1:4" hidden="1" x14ac:dyDescent="0.3">
      <c r="A268" s="25" t="s">
        <v>250</v>
      </c>
      <c r="B268" s="26"/>
      <c r="C268" s="26">
        <v>2180</v>
      </c>
      <c r="D268" s="48"/>
    </row>
    <row r="269" spans="1:4" x14ac:dyDescent="0.3">
      <c r="A269" s="61" t="s">
        <v>311</v>
      </c>
      <c r="B269" s="62">
        <v>50300</v>
      </c>
      <c r="C269" s="62">
        <f>SUBTOTAL(9,C271:C271)</f>
        <v>0</v>
      </c>
      <c r="D269" s="63">
        <v>0</v>
      </c>
    </row>
    <row r="270" spans="1:4" x14ac:dyDescent="0.3">
      <c r="A270" s="64" t="s">
        <v>290</v>
      </c>
      <c r="B270" s="65">
        <v>50300</v>
      </c>
      <c r="C270" s="65">
        <f>SUBTOTAL(9,C271:C271)</f>
        <v>0</v>
      </c>
      <c r="D270" s="66">
        <v>0</v>
      </c>
    </row>
    <row r="271" spans="1:4" hidden="1" x14ac:dyDescent="0.3">
      <c r="A271" s="25" t="s">
        <v>340</v>
      </c>
      <c r="B271" s="26"/>
      <c r="C271" s="26">
        <v>0</v>
      </c>
      <c r="D271" s="48"/>
    </row>
    <row r="272" spans="1:4" x14ac:dyDescent="0.3">
      <c r="A272" s="61" t="s">
        <v>297</v>
      </c>
      <c r="B272" s="62">
        <v>33000</v>
      </c>
      <c r="C272" s="62">
        <f>SUBTOTAL(9,C274:C274)</f>
        <v>83250.75</v>
      </c>
      <c r="D272" s="63">
        <v>2.5227499999999998</v>
      </c>
    </row>
    <row r="273" spans="1:4" x14ac:dyDescent="0.3">
      <c r="A273" s="64" t="s">
        <v>290</v>
      </c>
      <c r="B273" s="65">
        <v>33000</v>
      </c>
      <c r="C273" s="65">
        <f>SUBTOTAL(9,C274:C274)</f>
        <v>83250.75</v>
      </c>
      <c r="D273" s="66">
        <v>2.5227499999999998</v>
      </c>
    </row>
    <row r="274" spans="1:4" hidden="1" x14ac:dyDescent="0.3">
      <c r="A274" s="25" t="s">
        <v>340</v>
      </c>
      <c r="B274" s="26"/>
      <c r="C274" s="26">
        <v>83250.75</v>
      </c>
      <c r="D274" s="48"/>
    </row>
    <row r="275" spans="1:4" x14ac:dyDescent="0.3">
      <c r="A275" s="23" t="s">
        <v>320</v>
      </c>
      <c r="B275" s="24">
        <v>0</v>
      </c>
      <c r="C275" s="24">
        <f>SUBTOTAL(9,C279:C279)</f>
        <v>0</v>
      </c>
      <c r="D275" s="57" t="str">
        <f>IF(B275&lt;&gt;0,C275/B275,"-")</f>
        <v>-</v>
      </c>
    </row>
    <row r="276" spans="1:4" x14ac:dyDescent="0.3">
      <c r="A276" s="58" t="s">
        <v>342</v>
      </c>
      <c r="B276" s="59">
        <v>0</v>
      </c>
      <c r="C276" s="59">
        <f>SUBTOTAL(9,C279:C279)</f>
        <v>0</v>
      </c>
      <c r="D276" s="60" t="str">
        <f>IF(B276&lt;&gt;0,C276/B276,"-")</f>
        <v>-</v>
      </c>
    </row>
    <row r="277" spans="1:4" x14ac:dyDescent="0.3">
      <c r="A277" s="61" t="s">
        <v>296</v>
      </c>
      <c r="B277" s="62">
        <v>0</v>
      </c>
      <c r="C277" s="62">
        <f>SUBTOTAL(9,C279:C279)</f>
        <v>0</v>
      </c>
      <c r="D277" s="63" t="str">
        <f>IF(B277&lt;&gt;0,C277/B277,"-")</f>
        <v>-</v>
      </c>
    </row>
    <row r="278" spans="1:4" x14ac:dyDescent="0.3">
      <c r="A278" s="64" t="s">
        <v>290</v>
      </c>
      <c r="B278" s="65">
        <v>0</v>
      </c>
      <c r="C278" s="65">
        <f>SUBTOTAL(9,C279:C279)</f>
        <v>0</v>
      </c>
      <c r="D278" s="66" t="str">
        <f>IF(B278&lt;&gt;0,C278/B278,"-")</f>
        <v>-</v>
      </c>
    </row>
    <row r="279" spans="1:4" hidden="1" x14ac:dyDescent="0.3">
      <c r="A279" s="25" t="s">
        <v>337</v>
      </c>
      <c r="B279" s="26"/>
      <c r="C279" s="26">
        <v>0</v>
      </c>
      <c r="D279" s="48"/>
    </row>
    <row r="280" spans="1:4" x14ac:dyDescent="0.3">
      <c r="A280" s="21" t="s">
        <v>216</v>
      </c>
      <c r="B280" s="22">
        <v>62650</v>
      </c>
      <c r="C280" s="22">
        <f>SUBTOTAL(9,C288:C294)</f>
        <v>63077.5</v>
      </c>
      <c r="D280" s="50">
        <v>0.95401037509976061</v>
      </c>
    </row>
    <row r="281" spans="1:4" hidden="1" x14ac:dyDescent="0.3">
      <c r="A281" s="51" t="s">
        <v>227</v>
      </c>
      <c r="B281" s="52"/>
      <c r="C281" s="52"/>
      <c r="D281" s="52"/>
    </row>
    <row r="282" spans="1:4" hidden="1" x14ac:dyDescent="0.3">
      <c r="A282" s="53" t="s">
        <v>228</v>
      </c>
      <c r="B282" s="54" t="s">
        <v>343</v>
      </c>
      <c r="C282" s="55" t="s">
        <v>260</v>
      </c>
      <c r="D282" s="56">
        <v>0</v>
      </c>
    </row>
    <row r="283" spans="1:4" hidden="1" x14ac:dyDescent="0.3">
      <c r="A283" s="53" t="s">
        <v>256</v>
      </c>
      <c r="B283" s="54" t="s">
        <v>344</v>
      </c>
      <c r="C283" s="55" t="s">
        <v>345</v>
      </c>
      <c r="D283" s="56">
        <v>1.3281944444444445</v>
      </c>
    </row>
    <row r="284" spans="1:4" x14ac:dyDescent="0.3">
      <c r="A284" s="23" t="s">
        <v>320</v>
      </c>
      <c r="B284" s="24">
        <v>62650</v>
      </c>
      <c r="C284" s="24">
        <f>SUBTOTAL(9,C288:C294)</f>
        <v>63077.5</v>
      </c>
      <c r="D284" s="57">
        <v>0.95401037509976061</v>
      </c>
    </row>
    <row r="285" spans="1:4" x14ac:dyDescent="0.3">
      <c r="A285" s="58" t="s">
        <v>346</v>
      </c>
      <c r="B285" s="59">
        <v>62650</v>
      </c>
      <c r="C285" s="59">
        <f>SUBTOTAL(9,C288:C294)</f>
        <v>63077.5</v>
      </c>
      <c r="D285" s="60">
        <v>0.95401037509976061</v>
      </c>
    </row>
    <row r="286" spans="1:4" x14ac:dyDescent="0.3">
      <c r="A286" s="61" t="s">
        <v>233</v>
      </c>
      <c r="B286" s="62">
        <v>17650</v>
      </c>
      <c r="C286" s="62">
        <f>SUBTOTAL(9,C288:C288)</f>
        <v>0</v>
      </c>
      <c r="D286" s="63">
        <v>0</v>
      </c>
    </row>
    <row r="287" spans="1:4" x14ac:dyDescent="0.3">
      <c r="A287" s="64" t="s">
        <v>290</v>
      </c>
      <c r="B287" s="65">
        <v>17650</v>
      </c>
      <c r="C287" s="65">
        <f>SUBTOTAL(9,C288:C288)</f>
        <v>0</v>
      </c>
      <c r="D287" s="66">
        <v>0</v>
      </c>
    </row>
    <row r="288" spans="1:4" hidden="1" x14ac:dyDescent="0.3">
      <c r="A288" s="25" t="s">
        <v>347</v>
      </c>
      <c r="B288" s="26"/>
      <c r="C288" s="26">
        <v>0</v>
      </c>
      <c r="D288" s="48"/>
    </row>
    <row r="289" spans="1:4" x14ac:dyDescent="0.3">
      <c r="A289" s="61" t="s">
        <v>296</v>
      </c>
      <c r="B289" s="62">
        <v>45000</v>
      </c>
      <c r="C289" s="62">
        <f>SUBTOTAL(9,C291:C294)</f>
        <v>63077.5</v>
      </c>
      <c r="D289" s="63">
        <v>1.3281944444444445</v>
      </c>
    </row>
    <row r="290" spans="1:4" x14ac:dyDescent="0.3">
      <c r="A290" s="64" t="s">
        <v>237</v>
      </c>
      <c r="B290" s="65">
        <v>1700</v>
      </c>
      <c r="C290" s="65">
        <f>SUBTOTAL(9,C291:C292)</f>
        <v>3308.75</v>
      </c>
      <c r="D290" s="63"/>
    </row>
    <row r="291" spans="1:4" hidden="1" x14ac:dyDescent="0.3">
      <c r="A291" s="25" t="s">
        <v>269</v>
      </c>
      <c r="B291" s="26"/>
      <c r="C291" s="26">
        <v>3055</v>
      </c>
      <c r="D291" s="63"/>
    </row>
    <row r="292" spans="1:4" hidden="1" x14ac:dyDescent="0.3">
      <c r="A292" s="25" t="s">
        <v>280</v>
      </c>
      <c r="B292" s="26"/>
      <c r="C292" s="26">
        <v>253.75</v>
      </c>
      <c r="D292" s="63"/>
    </row>
    <row r="293" spans="1:4" x14ac:dyDescent="0.3">
      <c r="A293" s="64" t="s">
        <v>290</v>
      </c>
      <c r="B293" s="65">
        <v>45000</v>
      </c>
      <c r="C293" s="65">
        <f>SUBTOTAL(9,C294:C294)</f>
        <v>59768.75</v>
      </c>
      <c r="D293" s="66">
        <v>1.3281944444444445</v>
      </c>
    </row>
    <row r="294" spans="1:4" hidden="1" x14ac:dyDescent="0.3">
      <c r="A294" s="25" t="s">
        <v>347</v>
      </c>
      <c r="B294" s="26"/>
      <c r="C294" s="26">
        <v>59768.75</v>
      </c>
      <c r="D294" s="48"/>
    </row>
    <row r="295" spans="1:4" x14ac:dyDescent="0.3">
      <c r="A295" s="19" t="s">
        <v>217</v>
      </c>
      <c r="B295" s="20">
        <v>383900</v>
      </c>
      <c r="C295" s="20">
        <f>SUBTOTAL(9,C300:C542)</f>
        <v>389463.52</v>
      </c>
      <c r="D295" s="47">
        <v>0.69170731961448306</v>
      </c>
    </row>
    <row r="296" spans="1:4" x14ac:dyDescent="0.3">
      <c r="A296" s="21" t="s">
        <v>218</v>
      </c>
      <c r="B296" s="22">
        <v>59400</v>
      </c>
      <c r="C296" s="22">
        <f>SUBTOTAL(9,C303:C329)</f>
        <v>60155.910000000011</v>
      </c>
      <c r="D296" s="50">
        <v>0.69280572390572392</v>
      </c>
    </row>
    <row r="297" spans="1:4" hidden="1" x14ac:dyDescent="0.3">
      <c r="A297" s="51" t="s">
        <v>227</v>
      </c>
      <c r="B297" s="52"/>
      <c r="C297" s="52"/>
      <c r="D297" s="52"/>
    </row>
    <row r="298" spans="1:4" hidden="1" x14ac:dyDescent="0.3">
      <c r="A298" s="53" t="s">
        <v>228</v>
      </c>
      <c r="B298" s="54" t="s">
        <v>348</v>
      </c>
      <c r="C298" s="55" t="s">
        <v>349</v>
      </c>
      <c r="D298" s="56">
        <v>0.69280572390572392</v>
      </c>
    </row>
    <row r="299" spans="1:4" x14ac:dyDescent="0.3">
      <c r="A299" s="23" t="s">
        <v>350</v>
      </c>
      <c r="B299" s="24">
        <v>24700</v>
      </c>
      <c r="C299" s="24">
        <f>SUBTOTAL(9,C303:C303)</f>
        <v>24674.54</v>
      </c>
      <c r="D299" s="57">
        <v>0.81439838056680158</v>
      </c>
    </row>
    <row r="300" spans="1:4" x14ac:dyDescent="0.3">
      <c r="A300" s="58" t="s">
        <v>351</v>
      </c>
      <c r="B300" s="59">
        <v>24700</v>
      </c>
      <c r="C300" s="59">
        <f>SUBTOTAL(9,C303:C303)</f>
        <v>24674.54</v>
      </c>
      <c r="D300" s="60">
        <v>0.81439838056680158</v>
      </c>
    </row>
    <row r="301" spans="1:4" x14ac:dyDescent="0.3">
      <c r="A301" s="61" t="s">
        <v>233</v>
      </c>
      <c r="B301" s="62">
        <v>24700</v>
      </c>
      <c r="C301" s="62">
        <f>SUBTOTAL(9,C303:C303)</f>
        <v>24674.54</v>
      </c>
      <c r="D301" s="63">
        <v>0.81439838056680158</v>
      </c>
    </row>
    <row r="302" spans="1:4" x14ac:dyDescent="0.3">
      <c r="A302" s="64" t="s">
        <v>246</v>
      </c>
      <c r="B302" s="65">
        <v>24700</v>
      </c>
      <c r="C302" s="65">
        <f>SUBTOTAL(9,C303:C303)</f>
        <v>24674.54</v>
      </c>
      <c r="D302" s="66">
        <v>0.81439838056680158</v>
      </c>
    </row>
    <row r="303" spans="1:4" hidden="1" x14ac:dyDescent="0.3">
      <c r="A303" s="25" t="s">
        <v>247</v>
      </c>
      <c r="B303" s="26"/>
      <c r="C303" s="26">
        <v>24674.54</v>
      </c>
      <c r="D303" s="48"/>
    </row>
    <row r="304" spans="1:4" x14ac:dyDescent="0.3">
      <c r="A304" s="23" t="s">
        <v>352</v>
      </c>
      <c r="B304" s="24">
        <v>32200</v>
      </c>
      <c r="C304" s="24">
        <f>SUBTOTAL(9,C308:C321)</f>
        <v>28219.66</v>
      </c>
      <c r="D304" s="57">
        <v>0.59036614906832297</v>
      </c>
    </row>
    <row r="305" spans="1:4" x14ac:dyDescent="0.3">
      <c r="A305" s="58" t="s">
        <v>353</v>
      </c>
      <c r="B305" s="59">
        <v>13500</v>
      </c>
      <c r="C305" s="59">
        <f>SUBTOTAL(9,C308:D310)</f>
        <v>6707.59</v>
      </c>
      <c r="D305" s="60">
        <v>7.6370370370370366E-2</v>
      </c>
    </row>
    <row r="306" spans="1:4" x14ac:dyDescent="0.3">
      <c r="A306" s="61" t="s">
        <v>233</v>
      </c>
      <c r="B306" s="62">
        <v>13500</v>
      </c>
      <c r="C306" s="62">
        <f>SUBTOTAL(9,C308:C310)</f>
        <v>6707.59</v>
      </c>
      <c r="D306" s="63">
        <v>7.6370370370370366E-2</v>
      </c>
    </row>
    <row r="307" spans="1:4" x14ac:dyDescent="0.3">
      <c r="A307" s="64" t="s">
        <v>354</v>
      </c>
      <c r="B307" s="65">
        <v>13500</v>
      </c>
      <c r="C307" s="65">
        <f>SUBTOTAL(9,C308:C308)</f>
        <v>4100.8999999999996</v>
      </c>
      <c r="D307" s="66">
        <v>7.6370370370370366E-2</v>
      </c>
    </row>
    <row r="308" spans="1:4" hidden="1" x14ac:dyDescent="0.3">
      <c r="A308" s="25" t="s">
        <v>355</v>
      </c>
      <c r="B308" s="26">
        <v>0</v>
      </c>
      <c r="C308" s="26">
        <v>4100.8999999999996</v>
      </c>
      <c r="D308" s="48"/>
    </row>
    <row r="309" spans="1:4" x14ac:dyDescent="0.3">
      <c r="A309" s="64" t="s">
        <v>316</v>
      </c>
      <c r="B309" s="65">
        <v>0</v>
      </c>
      <c r="C309" s="65">
        <f>SUBTOTAL(9,C310:C310)</f>
        <v>2606.69</v>
      </c>
      <c r="D309" s="48"/>
    </row>
    <row r="310" spans="1:4" hidden="1" x14ac:dyDescent="0.3">
      <c r="A310" s="25" t="s">
        <v>317</v>
      </c>
      <c r="B310" s="26">
        <v>0</v>
      </c>
      <c r="C310" s="26">
        <v>2606.69</v>
      </c>
      <c r="D310" s="48"/>
    </row>
    <row r="311" spans="1:4" x14ac:dyDescent="0.3">
      <c r="A311" s="58" t="s">
        <v>356</v>
      </c>
      <c r="B311" s="59">
        <v>18500</v>
      </c>
      <c r="C311" s="59">
        <f>SUBTOTAL(9,C314:C315)</f>
        <v>21127.08</v>
      </c>
      <c r="D311" s="60">
        <v>0.9517340540540542</v>
      </c>
    </row>
    <row r="312" spans="1:4" x14ac:dyDescent="0.3">
      <c r="A312" s="61" t="s">
        <v>233</v>
      </c>
      <c r="B312" s="62">
        <v>18500</v>
      </c>
      <c r="C312" s="62">
        <f>SUBTOTAL(9,C314:C315)</f>
        <v>21127.08</v>
      </c>
      <c r="D312" s="63">
        <v>0.9517340540540542</v>
      </c>
    </row>
    <row r="313" spans="1:4" x14ac:dyDescent="0.3">
      <c r="A313" s="64" t="s">
        <v>354</v>
      </c>
      <c r="B313" s="65">
        <v>18500</v>
      </c>
      <c r="C313" s="65">
        <f>SUBTOTAL(9,C314:C315)</f>
        <v>21127.08</v>
      </c>
      <c r="D313" s="66">
        <v>0.9517340540540542</v>
      </c>
    </row>
    <row r="314" spans="1:4" hidden="1" x14ac:dyDescent="0.3">
      <c r="A314" s="25" t="s">
        <v>355</v>
      </c>
      <c r="B314" s="26"/>
      <c r="C314" s="26">
        <v>3520</v>
      </c>
      <c r="D314" s="66"/>
    </row>
    <row r="315" spans="1:4" hidden="1" x14ac:dyDescent="0.3">
      <c r="A315" s="25" t="s">
        <v>357</v>
      </c>
      <c r="B315" s="26"/>
      <c r="C315" s="26">
        <v>17607.080000000002</v>
      </c>
      <c r="D315" s="48"/>
    </row>
    <row r="316" spans="1:4" x14ac:dyDescent="0.3">
      <c r="A316" s="58" t="s">
        <v>358</v>
      </c>
      <c r="B316" s="59">
        <v>200</v>
      </c>
      <c r="C316" s="59">
        <f>SUBTOTAL(9,C319:C321)</f>
        <v>384.98999999999995</v>
      </c>
      <c r="D316" s="60">
        <v>1.8585499999999999</v>
      </c>
    </row>
    <row r="317" spans="1:4" x14ac:dyDescent="0.3">
      <c r="A317" s="61" t="s">
        <v>233</v>
      </c>
      <c r="B317" s="62">
        <v>200</v>
      </c>
      <c r="C317" s="62">
        <f>SUBTOTAL(9,C319:C321)</f>
        <v>384.98999999999995</v>
      </c>
      <c r="D317" s="63">
        <v>1.8585499999999999</v>
      </c>
    </row>
    <row r="318" spans="1:4" x14ac:dyDescent="0.3">
      <c r="A318" s="64" t="s">
        <v>237</v>
      </c>
      <c r="B318" s="65">
        <v>2500</v>
      </c>
      <c r="C318" s="65">
        <f>SUBTOTAL(9,C319)</f>
        <v>13.28</v>
      </c>
      <c r="D318" s="63"/>
    </row>
    <row r="319" spans="1:4" hidden="1" x14ac:dyDescent="0.3">
      <c r="A319" s="25" t="s">
        <v>274</v>
      </c>
      <c r="B319" s="26"/>
      <c r="C319" s="26">
        <v>13.28</v>
      </c>
      <c r="D319" s="63"/>
    </row>
    <row r="320" spans="1:4" x14ac:dyDescent="0.3">
      <c r="A320" s="64" t="s">
        <v>354</v>
      </c>
      <c r="B320" s="65">
        <v>200</v>
      </c>
      <c r="C320" s="65">
        <f>SUBTOTAL(9,C321:C321)</f>
        <v>371.71</v>
      </c>
      <c r="D320" s="66">
        <v>1.8585499999999999</v>
      </c>
    </row>
    <row r="321" spans="1:4" hidden="1" x14ac:dyDescent="0.3">
      <c r="A321" s="25" t="s">
        <v>357</v>
      </c>
      <c r="B321" s="26"/>
      <c r="C321" s="26">
        <v>371.71</v>
      </c>
      <c r="D321" s="48"/>
    </row>
    <row r="322" spans="1:4" x14ac:dyDescent="0.3">
      <c r="A322" s="23" t="s">
        <v>322</v>
      </c>
      <c r="B322" s="24">
        <v>2500</v>
      </c>
      <c r="C322" s="24">
        <f>SUBTOTAL(9,C326:C330)</f>
        <v>7328.0999999999995</v>
      </c>
      <c r="D322" s="57">
        <v>0.81089200000000006</v>
      </c>
    </row>
    <row r="323" spans="1:4" x14ac:dyDescent="0.3">
      <c r="A323" s="58" t="s">
        <v>359</v>
      </c>
      <c r="B323" s="59">
        <v>2500</v>
      </c>
      <c r="C323" s="59">
        <f>SUBTOTAL(9,C326:C330)</f>
        <v>7328.0999999999995</v>
      </c>
      <c r="D323" s="60">
        <v>0.81089200000000006</v>
      </c>
    </row>
    <row r="324" spans="1:4" x14ac:dyDescent="0.3">
      <c r="A324" s="61" t="s">
        <v>233</v>
      </c>
      <c r="B324" s="62">
        <v>2500</v>
      </c>
      <c r="C324" s="62">
        <f>SUBTOTAL(9,C326:C330)</f>
        <v>7328.0999999999995</v>
      </c>
      <c r="D324" s="63">
        <v>0.81089200000000006</v>
      </c>
    </row>
    <row r="325" spans="1:4" x14ac:dyDescent="0.3">
      <c r="A325" s="64" t="s">
        <v>237</v>
      </c>
      <c r="B325" s="65">
        <v>2500</v>
      </c>
      <c r="C325" s="65">
        <f>SUBTOTAL(9,C326:C328)</f>
        <v>7261.7099999999991</v>
      </c>
      <c r="D325" s="66">
        <v>0.81089200000000006</v>
      </c>
    </row>
    <row r="326" spans="1:4" hidden="1" x14ac:dyDescent="0.3">
      <c r="A326" s="25" t="s">
        <v>272</v>
      </c>
      <c r="B326" s="26"/>
      <c r="C326" s="26">
        <v>3082.64</v>
      </c>
      <c r="D326" s="66"/>
    </row>
    <row r="327" spans="1:4" hidden="1" x14ac:dyDescent="0.3">
      <c r="A327" s="25" t="s">
        <v>274</v>
      </c>
      <c r="B327" s="26"/>
      <c r="C327" s="26">
        <v>2151.84</v>
      </c>
      <c r="D327" s="66"/>
    </row>
    <row r="328" spans="1:4" hidden="1" x14ac:dyDescent="0.3">
      <c r="A328" s="25" t="s">
        <v>250</v>
      </c>
      <c r="B328" s="26"/>
      <c r="C328" s="26">
        <v>2027.23</v>
      </c>
      <c r="D328" s="48"/>
    </row>
    <row r="329" spans="1:4" x14ac:dyDescent="0.3">
      <c r="A329" s="64" t="s">
        <v>354</v>
      </c>
      <c r="B329" s="65">
        <v>0</v>
      </c>
      <c r="C329" s="65">
        <f>SUBTOTAL(9,C330:C330)</f>
        <v>66.39</v>
      </c>
      <c r="D329" s="48"/>
    </row>
    <row r="330" spans="1:4" hidden="1" x14ac:dyDescent="0.3">
      <c r="A330" s="25" t="s">
        <v>357</v>
      </c>
      <c r="B330" s="26"/>
      <c r="C330" s="26">
        <v>66.39</v>
      </c>
      <c r="D330" s="48"/>
    </row>
    <row r="331" spans="1:4" x14ac:dyDescent="0.3">
      <c r="A331" s="21" t="s">
        <v>219</v>
      </c>
      <c r="B331" s="22">
        <v>34650</v>
      </c>
      <c r="C331" s="22">
        <f>SUBTOTAL(9,C339:C360)</f>
        <v>37705.43</v>
      </c>
      <c r="D331" s="50">
        <v>0.4341148629148629</v>
      </c>
    </row>
    <row r="332" spans="1:4" hidden="1" x14ac:dyDescent="0.3">
      <c r="A332" s="51" t="s">
        <v>227</v>
      </c>
      <c r="B332" s="52"/>
      <c r="C332" s="52"/>
      <c r="D332" s="52"/>
    </row>
    <row r="333" spans="1:4" hidden="1" x14ac:dyDescent="0.3">
      <c r="A333" s="53" t="s">
        <v>228</v>
      </c>
      <c r="B333" s="54" t="s">
        <v>360</v>
      </c>
      <c r="C333" s="55" t="s">
        <v>361</v>
      </c>
      <c r="D333" s="56">
        <v>0.73202614379084963</v>
      </c>
    </row>
    <row r="334" spans="1:4" hidden="1" x14ac:dyDescent="0.3">
      <c r="A334" s="53" t="s">
        <v>256</v>
      </c>
      <c r="B334" s="54" t="s">
        <v>362</v>
      </c>
      <c r="C334" s="55" t="s">
        <v>363</v>
      </c>
      <c r="D334" s="56">
        <v>0.34970666666666667</v>
      </c>
    </row>
    <row r="335" spans="1:4" x14ac:dyDescent="0.3">
      <c r="A335" s="23" t="s">
        <v>364</v>
      </c>
      <c r="B335" s="24">
        <v>27650</v>
      </c>
      <c r="C335" s="24">
        <f>SUBTOTAL(9,C339:C351)</f>
        <v>32705.43</v>
      </c>
      <c r="D335" s="57">
        <v>0.36318553345388788</v>
      </c>
    </row>
    <row r="336" spans="1:4" x14ac:dyDescent="0.3">
      <c r="A336" s="58" t="s">
        <v>365</v>
      </c>
      <c r="B336" s="59">
        <v>12000</v>
      </c>
      <c r="C336" s="59">
        <f>SUBTOTAL(9,C339:C343)</f>
        <v>17655.43</v>
      </c>
      <c r="D336" s="60">
        <v>0.78683999999999998</v>
      </c>
    </row>
    <row r="337" spans="1:4" x14ac:dyDescent="0.3">
      <c r="A337" s="61" t="s">
        <v>296</v>
      </c>
      <c r="B337" s="62">
        <v>12000</v>
      </c>
      <c r="C337" s="62">
        <f>SUBTOTAL(9,C339:C343)</f>
        <v>17655.43</v>
      </c>
      <c r="D337" s="63">
        <v>0.78683999999999998</v>
      </c>
    </row>
    <row r="338" spans="1:4" x14ac:dyDescent="0.3">
      <c r="A338" s="64" t="s">
        <v>237</v>
      </c>
      <c r="B338" s="65">
        <v>12000</v>
      </c>
      <c r="C338" s="65">
        <f>SUBTOTAL(9,C339:C343)</f>
        <v>17655.43</v>
      </c>
      <c r="D338" s="66">
        <v>0.78683999999999998</v>
      </c>
    </row>
    <row r="339" spans="1:4" hidden="1" x14ac:dyDescent="0.3">
      <c r="A339" s="25" t="s">
        <v>271</v>
      </c>
      <c r="B339" s="26"/>
      <c r="C339" s="26">
        <v>3673.75</v>
      </c>
      <c r="D339" s="66"/>
    </row>
    <row r="340" spans="1:4" hidden="1" x14ac:dyDescent="0.3">
      <c r="A340" s="25" t="s">
        <v>273</v>
      </c>
      <c r="B340" s="26"/>
      <c r="C340" s="26">
        <v>400</v>
      </c>
      <c r="D340" s="66"/>
    </row>
    <row r="341" spans="1:4" hidden="1" x14ac:dyDescent="0.3">
      <c r="A341" s="25" t="s">
        <v>250</v>
      </c>
      <c r="B341" s="26"/>
      <c r="C341" s="26">
        <v>11232.08</v>
      </c>
      <c r="D341" s="48"/>
    </row>
    <row r="342" spans="1:4" hidden="1" x14ac:dyDescent="0.3">
      <c r="A342" s="25" t="s">
        <v>243</v>
      </c>
      <c r="B342" s="26"/>
      <c r="C342" s="26">
        <v>0</v>
      </c>
      <c r="D342" s="48"/>
    </row>
    <row r="343" spans="1:4" hidden="1" x14ac:dyDescent="0.3">
      <c r="A343" s="25" t="s">
        <v>244</v>
      </c>
      <c r="B343" s="26"/>
      <c r="C343" s="26">
        <v>2349.6</v>
      </c>
      <c r="D343" s="48"/>
    </row>
    <row r="344" spans="1:4" x14ac:dyDescent="0.3">
      <c r="A344" s="58" t="s">
        <v>366</v>
      </c>
      <c r="B344" s="59">
        <v>650</v>
      </c>
      <c r="C344" s="59">
        <f>SUBTOTAL(9,C347:C347)</f>
        <v>600</v>
      </c>
      <c r="D344" s="60">
        <v>0.92307692307692313</v>
      </c>
    </row>
    <row r="345" spans="1:4" x14ac:dyDescent="0.3">
      <c r="A345" s="61" t="s">
        <v>233</v>
      </c>
      <c r="B345" s="62">
        <v>650</v>
      </c>
      <c r="C345" s="62">
        <f>SUBTOTAL(9,C347:C347)</f>
        <v>600</v>
      </c>
      <c r="D345" s="63">
        <v>0.92307692307692313</v>
      </c>
    </row>
    <row r="346" spans="1:4" x14ac:dyDescent="0.3">
      <c r="A346" s="64" t="s">
        <v>246</v>
      </c>
      <c r="B346" s="65">
        <v>650</v>
      </c>
      <c r="C346" s="65">
        <f>SUBTOTAL(9,C347:C347)</f>
        <v>600</v>
      </c>
      <c r="D346" s="66">
        <v>0.92307692307692313</v>
      </c>
    </row>
    <row r="347" spans="1:4" hidden="1" x14ac:dyDescent="0.3">
      <c r="A347" s="25" t="s">
        <v>247</v>
      </c>
      <c r="B347" s="26"/>
      <c r="C347" s="26">
        <v>600</v>
      </c>
      <c r="D347" s="48"/>
    </row>
    <row r="348" spans="1:4" x14ac:dyDescent="0.3">
      <c r="A348" s="58" t="s">
        <v>367</v>
      </c>
      <c r="B348" s="59">
        <v>15000</v>
      </c>
      <c r="C348" s="59">
        <f>SUBTOTAL(9,C351:C351)</f>
        <v>14450</v>
      </c>
      <c r="D348" s="60">
        <v>0</v>
      </c>
    </row>
    <row r="349" spans="1:4" x14ac:dyDescent="0.3">
      <c r="A349" s="61" t="s">
        <v>296</v>
      </c>
      <c r="B349" s="62">
        <v>15000</v>
      </c>
      <c r="C349" s="62">
        <f>SUBTOTAL(9,C351:C351)</f>
        <v>14450</v>
      </c>
      <c r="D349" s="63">
        <v>0</v>
      </c>
    </row>
    <row r="350" spans="1:4" x14ac:dyDescent="0.3">
      <c r="A350" s="64" t="s">
        <v>237</v>
      </c>
      <c r="B350" s="65">
        <v>15000</v>
      </c>
      <c r="C350" s="65">
        <f>SUBTOTAL(9,C351:C351)</f>
        <v>14450</v>
      </c>
      <c r="D350" s="66">
        <v>0</v>
      </c>
    </row>
    <row r="351" spans="1:4" hidden="1" x14ac:dyDescent="0.3">
      <c r="A351" s="25" t="s">
        <v>275</v>
      </c>
      <c r="B351" s="26"/>
      <c r="C351" s="26">
        <v>14450</v>
      </c>
      <c r="D351" s="48"/>
    </row>
    <row r="352" spans="1:4" x14ac:dyDescent="0.3">
      <c r="A352" s="23" t="s">
        <v>368</v>
      </c>
      <c r="B352" s="24">
        <v>7000</v>
      </c>
      <c r="C352" s="24">
        <f>SUBTOTAL(9,C356:C360)</f>
        <v>5000</v>
      </c>
      <c r="D352" s="57">
        <v>0.7142857142857143</v>
      </c>
    </row>
    <row r="353" spans="1:4" x14ac:dyDescent="0.3">
      <c r="A353" s="58" t="s">
        <v>369</v>
      </c>
      <c r="B353" s="59">
        <v>5000</v>
      </c>
      <c r="C353" s="59">
        <f>SUBTOTAL(9,C356:C356)</f>
        <v>5000</v>
      </c>
      <c r="D353" s="60">
        <v>1</v>
      </c>
    </row>
    <row r="354" spans="1:4" x14ac:dyDescent="0.3">
      <c r="A354" s="61" t="s">
        <v>233</v>
      </c>
      <c r="B354" s="62">
        <v>5000</v>
      </c>
      <c r="C354" s="62">
        <f>SUBTOTAL(9,C356:C356)</f>
        <v>5000</v>
      </c>
      <c r="D354" s="63">
        <v>1</v>
      </c>
    </row>
    <row r="355" spans="1:4" x14ac:dyDescent="0.3">
      <c r="A355" s="64" t="s">
        <v>246</v>
      </c>
      <c r="B355" s="65">
        <v>5000</v>
      </c>
      <c r="C355" s="65">
        <f>SUBTOTAL(9,C356:C356)</f>
        <v>5000</v>
      </c>
      <c r="D355" s="66">
        <v>1</v>
      </c>
    </row>
    <row r="356" spans="1:4" hidden="1" x14ac:dyDescent="0.3">
      <c r="A356" s="25" t="s">
        <v>247</v>
      </c>
      <c r="B356" s="26"/>
      <c r="C356" s="26">
        <v>5000</v>
      </c>
      <c r="D356" s="48"/>
    </row>
    <row r="357" spans="1:4" x14ac:dyDescent="0.3">
      <c r="A357" s="58" t="s">
        <v>370</v>
      </c>
      <c r="B357" s="59">
        <v>2000</v>
      </c>
      <c r="C357" s="59">
        <f>SUBTOTAL(9,C360:C361)</f>
        <v>898.63</v>
      </c>
      <c r="D357" s="60">
        <v>0</v>
      </c>
    </row>
    <row r="358" spans="1:4" x14ac:dyDescent="0.3">
      <c r="A358" s="61" t="s">
        <v>233</v>
      </c>
      <c r="B358" s="62">
        <v>2000</v>
      </c>
      <c r="C358" s="62">
        <f>SUBTOTAL(9,C360:C361)</f>
        <v>898.63</v>
      </c>
      <c r="D358" s="63">
        <v>0</v>
      </c>
    </row>
    <row r="359" spans="1:4" x14ac:dyDescent="0.3">
      <c r="A359" s="64" t="s">
        <v>246</v>
      </c>
      <c r="B359" s="65">
        <v>2000</v>
      </c>
      <c r="C359" s="65">
        <f>SUBTOTAL(9,C360:C361)</f>
        <v>898.63</v>
      </c>
      <c r="D359" s="66">
        <v>0</v>
      </c>
    </row>
    <row r="360" spans="1:4" hidden="1" x14ac:dyDescent="0.3">
      <c r="A360" s="25" t="s">
        <v>247</v>
      </c>
      <c r="B360" s="26"/>
      <c r="C360" s="26">
        <v>0</v>
      </c>
      <c r="D360" s="48"/>
    </row>
    <row r="361" spans="1:4" hidden="1" x14ac:dyDescent="0.3">
      <c r="A361" s="25" t="s">
        <v>423</v>
      </c>
      <c r="B361" s="26"/>
      <c r="C361" s="26">
        <v>898.63</v>
      </c>
      <c r="D361" s="48"/>
    </row>
    <row r="362" spans="1:4" x14ac:dyDescent="0.3">
      <c r="A362" s="21" t="s">
        <v>220</v>
      </c>
      <c r="B362" s="22">
        <v>15150</v>
      </c>
      <c r="C362" s="22">
        <f>SUBTOTAL(9,C369:C379)</f>
        <v>19908.440000000002</v>
      </c>
      <c r="D362" s="50">
        <v>0.99560660066006601</v>
      </c>
    </row>
    <row r="363" spans="1:4" hidden="1" x14ac:dyDescent="0.3">
      <c r="A363" s="51" t="s">
        <v>227</v>
      </c>
      <c r="B363" s="52"/>
      <c r="C363" s="52"/>
      <c r="D363" s="52"/>
    </row>
    <row r="364" spans="1:4" hidden="1" x14ac:dyDescent="0.3">
      <c r="A364" s="53" t="s">
        <v>228</v>
      </c>
      <c r="B364" s="54" t="s">
        <v>371</v>
      </c>
      <c r="C364" s="55" t="s">
        <v>372</v>
      </c>
      <c r="D364" s="56">
        <v>0.99560660066006601</v>
      </c>
    </row>
    <row r="365" spans="1:4" x14ac:dyDescent="0.3">
      <c r="A365" s="23" t="s">
        <v>320</v>
      </c>
      <c r="B365" s="24">
        <v>4450</v>
      </c>
      <c r="C365" s="24">
        <f>SUBTOTAL(9,C369:C374)</f>
        <v>8008.4400000000005</v>
      </c>
      <c r="D365" s="57">
        <v>0.98504269662921362</v>
      </c>
    </row>
    <row r="366" spans="1:4" x14ac:dyDescent="0.3">
      <c r="A366" s="58" t="s">
        <v>373</v>
      </c>
      <c r="B366" s="59">
        <v>650</v>
      </c>
      <c r="C366" s="59">
        <f>SUBTOTAL(9,C369:C369)</f>
        <v>650</v>
      </c>
      <c r="D366" s="60">
        <v>1</v>
      </c>
    </row>
    <row r="367" spans="1:4" x14ac:dyDescent="0.3">
      <c r="A367" s="61" t="s">
        <v>233</v>
      </c>
      <c r="B367" s="62">
        <v>650</v>
      </c>
      <c r="C367" s="62">
        <f>SUBTOTAL(9,C369:C369)</f>
        <v>650</v>
      </c>
      <c r="D367" s="63">
        <v>1</v>
      </c>
    </row>
    <row r="368" spans="1:4" x14ac:dyDescent="0.3">
      <c r="A368" s="64" t="s">
        <v>246</v>
      </c>
      <c r="B368" s="65">
        <v>650</v>
      </c>
      <c r="C368" s="65">
        <f>SUBTOTAL(9,C369:C369)</f>
        <v>650</v>
      </c>
      <c r="D368" s="66">
        <v>1</v>
      </c>
    </row>
    <row r="369" spans="1:4" hidden="1" x14ac:dyDescent="0.3">
      <c r="A369" s="25" t="s">
        <v>247</v>
      </c>
      <c r="B369" s="26"/>
      <c r="C369" s="26">
        <v>650</v>
      </c>
      <c r="D369" s="48"/>
    </row>
    <row r="370" spans="1:4" x14ac:dyDescent="0.3">
      <c r="A370" s="58" t="s">
        <v>374</v>
      </c>
      <c r="B370" s="59">
        <v>3800</v>
      </c>
      <c r="C370" s="59">
        <f>SUBTOTAL(9,C373:D374)</f>
        <v>7358.4400000000005</v>
      </c>
      <c r="D370" s="60">
        <v>0.98248421052631585</v>
      </c>
    </row>
    <row r="371" spans="1:4" x14ac:dyDescent="0.3">
      <c r="A371" s="61" t="s">
        <v>233</v>
      </c>
      <c r="B371" s="62">
        <v>3800</v>
      </c>
      <c r="C371" s="62">
        <f>SUBTOTAL(9,C373:C374)</f>
        <v>7358.4400000000005</v>
      </c>
      <c r="D371" s="63">
        <v>0.98248421052631585</v>
      </c>
    </row>
    <row r="372" spans="1:4" x14ac:dyDescent="0.3">
      <c r="A372" s="64" t="s">
        <v>237</v>
      </c>
      <c r="B372" s="65">
        <v>3800</v>
      </c>
      <c r="C372" s="65">
        <f>SUBTOTAL(9,C373:C374)</f>
        <v>7358.4400000000005</v>
      </c>
      <c r="D372" s="66">
        <v>0.98248421052631585</v>
      </c>
    </row>
    <row r="373" spans="1:4" hidden="1" x14ac:dyDescent="0.3">
      <c r="A373" s="25" t="s">
        <v>270</v>
      </c>
      <c r="B373" s="26"/>
      <c r="C373" s="26">
        <v>3733.44</v>
      </c>
      <c r="D373" s="48"/>
    </row>
    <row r="374" spans="1:4" hidden="1" x14ac:dyDescent="0.3">
      <c r="A374" s="25" t="s">
        <v>275</v>
      </c>
      <c r="B374" s="26"/>
      <c r="C374" s="26">
        <v>3625</v>
      </c>
      <c r="D374" s="48"/>
    </row>
    <row r="375" spans="1:4" x14ac:dyDescent="0.3">
      <c r="A375" s="23" t="s">
        <v>368</v>
      </c>
      <c r="B375" s="24">
        <v>10700</v>
      </c>
      <c r="C375" s="24">
        <f>SUBTOTAL(9,C379:C379)</f>
        <v>11900</v>
      </c>
      <c r="D375" s="57">
        <v>1</v>
      </c>
    </row>
    <row r="376" spans="1:4" x14ac:dyDescent="0.3">
      <c r="A376" s="58" t="s">
        <v>375</v>
      </c>
      <c r="B376" s="59">
        <v>10700</v>
      </c>
      <c r="C376" s="59">
        <f>SUBTOTAL(9,C379:C379)</f>
        <v>11900</v>
      </c>
      <c r="D376" s="60">
        <v>1</v>
      </c>
    </row>
    <row r="377" spans="1:4" x14ac:dyDescent="0.3">
      <c r="A377" s="61" t="s">
        <v>233</v>
      </c>
      <c r="B377" s="62">
        <v>10700</v>
      </c>
      <c r="C377" s="62">
        <f>SUBTOTAL(9,C379:C379)</f>
        <v>11900</v>
      </c>
      <c r="D377" s="63">
        <v>1</v>
      </c>
    </row>
    <row r="378" spans="1:4" x14ac:dyDescent="0.3">
      <c r="A378" s="64" t="s">
        <v>246</v>
      </c>
      <c r="B378" s="65">
        <v>10700</v>
      </c>
      <c r="C378" s="65">
        <f>SUBTOTAL(9,C379:C379)</f>
        <v>11900</v>
      </c>
      <c r="D378" s="66">
        <v>1</v>
      </c>
    </row>
    <row r="379" spans="1:4" hidden="1" x14ac:dyDescent="0.3">
      <c r="A379" s="25" t="s">
        <v>247</v>
      </c>
      <c r="B379" s="26"/>
      <c r="C379" s="26">
        <v>11900</v>
      </c>
      <c r="D379" s="48"/>
    </row>
    <row r="380" spans="1:4" x14ac:dyDescent="0.3">
      <c r="A380" s="21" t="s">
        <v>221</v>
      </c>
      <c r="B380" s="22">
        <v>110500</v>
      </c>
      <c r="C380" s="22">
        <f>SUBTOTAL(9,C389:C445)</f>
        <v>102382.95999999999</v>
      </c>
      <c r="D380" s="50">
        <v>0.49444334841628956</v>
      </c>
    </row>
    <row r="381" spans="1:4" hidden="1" x14ac:dyDescent="0.3">
      <c r="A381" s="51" t="s">
        <v>227</v>
      </c>
      <c r="B381" s="52"/>
      <c r="C381" s="52"/>
      <c r="D381" s="52"/>
    </row>
    <row r="382" spans="1:4" hidden="1" x14ac:dyDescent="0.3">
      <c r="A382" s="53" t="s">
        <v>228</v>
      </c>
      <c r="B382" s="54" t="s">
        <v>376</v>
      </c>
      <c r="C382" s="55" t="s">
        <v>377</v>
      </c>
      <c r="D382" s="56">
        <v>0.60554766899766899</v>
      </c>
    </row>
    <row r="383" spans="1:4" hidden="1" x14ac:dyDescent="0.3">
      <c r="A383" s="53" t="s">
        <v>256</v>
      </c>
      <c r="B383" s="54" t="s">
        <v>378</v>
      </c>
      <c r="C383" s="55" t="s">
        <v>379</v>
      </c>
      <c r="D383" s="56">
        <v>0.57021276595744685</v>
      </c>
    </row>
    <row r="384" spans="1:4" hidden="1" x14ac:dyDescent="0.3">
      <c r="A384" s="53" t="s">
        <v>259</v>
      </c>
      <c r="B384" s="54" t="s">
        <v>380</v>
      </c>
      <c r="C384" s="55" t="s">
        <v>260</v>
      </c>
      <c r="D384" s="56">
        <v>0</v>
      </c>
    </row>
    <row r="385" spans="1:4" x14ac:dyDescent="0.3">
      <c r="A385" s="23" t="s">
        <v>381</v>
      </c>
      <c r="B385" s="24">
        <v>64000</v>
      </c>
      <c r="C385" s="24">
        <f>SUBTOTAL(9,C389:C413)</f>
        <v>58050.429999999993</v>
      </c>
      <c r="D385" s="57">
        <v>0.47683171874999991</v>
      </c>
    </row>
    <row r="386" spans="1:4" x14ac:dyDescent="0.3">
      <c r="A386" s="58" t="s">
        <v>382</v>
      </c>
      <c r="B386" s="59">
        <v>38000</v>
      </c>
      <c r="C386" s="59">
        <f>SUBTOTAL(9,C389:C396)</f>
        <v>30119.729999999996</v>
      </c>
      <c r="D386" s="60">
        <v>0.68221131578947369</v>
      </c>
    </row>
    <row r="387" spans="1:4" x14ac:dyDescent="0.3">
      <c r="A387" s="61" t="s">
        <v>233</v>
      </c>
      <c r="B387" s="62">
        <v>38000</v>
      </c>
      <c r="C387" s="62">
        <f>SUBTOTAL(9,C388:C396)</f>
        <v>30119.729999999996</v>
      </c>
      <c r="D387" s="63">
        <v>0.68221131578947369</v>
      </c>
    </row>
    <row r="388" spans="1:4" x14ac:dyDescent="0.3">
      <c r="A388" s="64" t="s">
        <v>237</v>
      </c>
      <c r="B388" s="65">
        <v>0</v>
      </c>
      <c r="C388" s="65">
        <f>SUBTOTAL(9,C389:C390)</f>
        <v>177.01</v>
      </c>
      <c r="D388" s="63"/>
    </row>
    <row r="389" spans="1:4" hidden="1" x14ac:dyDescent="0.3">
      <c r="A389" s="25" t="s">
        <v>266</v>
      </c>
      <c r="B389" s="26"/>
      <c r="C389" s="26">
        <v>100</v>
      </c>
      <c r="D389" s="63"/>
    </row>
    <row r="390" spans="1:4" hidden="1" x14ac:dyDescent="0.3">
      <c r="A390" s="25" t="s">
        <v>275</v>
      </c>
      <c r="B390" s="26"/>
      <c r="C390" s="26">
        <v>77.010000000000005</v>
      </c>
      <c r="D390" s="63"/>
    </row>
    <row r="391" spans="1:4" x14ac:dyDescent="0.3">
      <c r="A391" s="64" t="s">
        <v>354</v>
      </c>
      <c r="B391" s="65">
        <v>30000</v>
      </c>
      <c r="C391" s="65">
        <f>SUBTOTAL(9,C392:C392)</f>
        <v>23072.51</v>
      </c>
      <c r="D391" s="66">
        <v>0.76846066666666668</v>
      </c>
    </row>
    <row r="392" spans="1:4" hidden="1" x14ac:dyDescent="0.3">
      <c r="A392" s="25" t="s">
        <v>355</v>
      </c>
      <c r="B392" s="26"/>
      <c r="C392" s="26">
        <v>23072.51</v>
      </c>
      <c r="D392" s="48"/>
    </row>
    <row r="393" spans="1:4" x14ac:dyDescent="0.3">
      <c r="A393" s="64" t="s">
        <v>316</v>
      </c>
      <c r="B393" s="65">
        <v>8000</v>
      </c>
      <c r="C393" s="65">
        <f>SUBTOTAL(9,C394:C394)</f>
        <v>2870.21</v>
      </c>
      <c r="D393" s="66">
        <v>0.35877625000000002</v>
      </c>
    </row>
    <row r="394" spans="1:4" hidden="1" x14ac:dyDescent="0.3">
      <c r="A394" s="25" t="s">
        <v>317</v>
      </c>
      <c r="B394" s="26"/>
      <c r="C394" s="26">
        <v>2870.21</v>
      </c>
      <c r="D394" s="48"/>
    </row>
    <row r="395" spans="1:4" x14ac:dyDescent="0.3">
      <c r="A395" s="64" t="s">
        <v>388</v>
      </c>
      <c r="B395" s="65">
        <v>0</v>
      </c>
      <c r="C395" s="65">
        <f>SUBTOTAL(9,C396:C396)</f>
        <v>4000</v>
      </c>
      <c r="D395" s="48"/>
    </row>
    <row r="396" spans="1:4" hidden="1" x14ac:dyDescent="0.3">
      <c r="A396" s="25" t="s">
        <v>389</v>
      </c>
      <c r="B396" s="26"/>
      <c r="C396" s="26">
        <v>4000</v>
      </c>
      <c r="D396" s="48"/>
    </row>
    <row r="397" spans="1:4" x14ac:dyDescent="0.3">
      <c r="A397" s="58" t="s">
        <v>383</v>
      </c>
      <c r="B397" s="59">
        <v>4000</v>
      </c>
      <c r="C397" s="59">
        <f>SUBTOTAL(9,C399:C402)</f>
        <v>6846.85</v>
      </c>
      <c r="D397" s="60">
        <v>0.61171249999999999</v>
      </c>
    </row>
    <row r="398" spans="1:4" x14ac:dyDescent="0.3">
      <c r="A398" s="61" t="s">
        <v>233</v>
      </c>
      <c r="B398" s="62">
        <v>4000</v>
      </c>
      <c r="C398" s="62">
        <f>SUBTOTAL(9,C400:C402)</f>
        <v>6846.85</v>
      </c>
      <c r="D398" s="63">
        <v>0.61171249999999999</v>
      </c>
    </row>
    <row r="399" spans="1:4" x14ac:dyDescent="0.3">
      <c r="A399" s="64" t="s">
        <v>354</v>
      </c>
      <c r="B399" s="65">
        <v>0</v>
      </c>
      <c r="C399" s="65">
        <f>SUBTOTAL(9,C400:C400)</f>
        <v>4400</v>
      </c>
      <c r="D399" s="63"/>
    </row>
    <row r="400" spans="1:4" hidden="1" x14ac:dyDescent="0.3">
      <c r="A400" s="25" t="s">
        <v>355</v>
      </c>
      <c r="B400" s="26"/>
      <c r="C400" s="26">
        <v>4400</v>
      </c>
      <c r="D400" s="63"/>
    </row>
    <row r="401" spans="1:4" x14ac:dyDescent="0.3">
      <c r="A401" s="64" t="s">
        <v>246</v>
      </c>
      <c r="B401" s="65">
        <v>4000</v>
      </c>
      <c r="C401" s="65">
        <f>SUBTOTAL(9,C402:C402)</f>
        <v>2446.85</v>
      </c>
      <c r="D401" s="66">
        <v>0.61171249999999999</v>
      </c>
    </row>
    <row r="402" spans="1:4" hidden="1" x14ac:dyDescent="0.3">
      <c r="A402" s="25" t="s">
        <v>247</v>
      </c>
      <c r="B402" s="26"/>
      <c r="C402" s="26">
        <v>2446.85</v>
      </c>
      <c r="D402" s="48"/>
    </row>
    <row r="403" spans="1:4" x14ac:dyDescent="0.3">
      <c r="A403" s="58" t="s">
        <v>384</v>
      </c>
      <c r="B403" s="59">
        <v>2000</v>
      </c>
      <c r="C403" s="59">
        <f>SUBTOTAL(9,C406:C406)</f>
        <v>1396.35</v>
      </c>
      <c r="D403" s="60">
        <v>0.69817499999999999</v>
      </c>
    </row>
    <row r="404" spans="1:4" x14ac:dyDescent="0.3">
      <c r="A404" s="61" t="s">
        <v>233</v>
      </c>
      <c r="B404" s="62">
        <v>2000</v>
      </c>
      <c r="C404" s="62">
        <f>SUBTOTAL(9,C406:C406)</f>
        <v>1396.35</v>
      </c>
      <c r="D404" s="63">
        <v>0.69817499999999999</v>
      </c>
    </row>
    <row r="405" spans="1:4" x14ac:dyDescent="0.3">
      <c r="A405" s="64" t="s">
        <v>246</v>
      </c>
      <c r="B405" s="65">
        <v>2000</v>
      </c>
      <c r="C405" s="65">
        <f>SUBTOTAL(9,C406:C406)</f>
        <v>1396.35</v>
      </c>
      <c r="D405" s="66">
        <v>0.69817499999999999</v>
      </c>
    </row>
    <row r="406" spans="1:4" hidden="1" x14ac:dyDescent="0.3">
      <c r="A406" s="25" t="s">
        <v>247</v>
      </c>
      <c r="B406" s="26"/>
      <c r="C406" s="26">
        <v>1396.35</v>
      </c>
      <c r="D406" s="48"/>
    </row>
    <row r="407" spans="1:4" x14ac:dyDescent="0.3">
      <c r="A407" s="58" t="s">
        <v>385</v>
      </c>
      <c r="B407" s="59">
        <v>20000</v>
      </c>
      <c r="C407" s="59">
        <f>SUBTOTAL(9,C410:C413)</f>
        <v>19687.5</v>
      </c>
      <c r="D407" s="60">
        <v>3.7499999999999999E-2</v>
      </c>
    </row>
    <row r="408" spans="1:4" x14ac:dyDescent="0.3">
      <c r="A408" s="61" t="s">
        <v>233</v>
      </c>
      <c r="B408" s="62">
        <v>0</v>
      </c>
      <c r="C408" s="62">
        <f>SUBTOTAL(9,C410:C410)</f>
        <v>0</v>
      </c>
      <c r="D408" s="63" t="str">
        <f>IF(B408&lt;&gt;0,C408/B408,"-")</f>
        <v>-</v>
      </c>
    </row>
    <row r="409" spans="1:4" x14ac:dyDescent="0.3">
      <c r="A409" s="64" t="s">
        <v>237</v>
      </c>
      <c r="B409" s="65">
        <v>0</v>
      </c>
      <c r="C409" s="65">
        <f>SUBTOTAL(9,C410:C410)</f>
        <v>0</v>
      </c>
      <c r="D409" s="66" t="str">
        <f>IF(B409&lt;&gt;0,C409/B409,"-")</f>
        <v>-</v>
      </c>
    </row>
    <row r="410" spans="1:4" hidden="1" x14ac:dyDescent="0.3">
      <c r="A410" s="25" t="s">
        <v>275</v>
      </c>
      <c r="B410" s="26"/>
      <c r="C410" s="26">
        <v>0</v>
      </c>
      <c r="D410" s="48"/>
    </row>
    <row r="411" spans="1:4" x14ac:dyDescent="0.3">
      <c r="A411" s="61" t="s">
        <v>297</v>
      </c>
      <c r="B411" s="62">
        <v>20000</v>
      </c>
      <c r="C411" s="62">
        <f>SUBTOTAL(9,C413:C413)</f>
        <v>19687.5</v>
      </c>
      <c r="D411" s="63">
        <v>0</v>
      </c>
    </row>
    <row r="412" spans="1:4" x14ac:dyDescent="0.3">
      <c r="A412" s="64" t="s">
        <v>237</v>
      </c>
      <c r="B412" s="65">
        <v>20000</v>
      </c>
      <c r="C412" s="65">
        <f>SUBTOTAL(9,C413:C413)</f>
        <v>19687.5</v>
      </c>
      <c r="D412" s="66">
        <v>0</v>
      </c>
    </row>
    <row r="413" spans="1:4" hidden="1" x14ac:dyDescent="0.3">
      <c r="A413" s="25" t="s">
        <v>275</v>
      </c>
      <c r="B413" s="26"/>
      <c r="C413" s="26">
        <v>19687.5</v>
      </c>
      <c r="D413" s="48"/>
    </row>
    <row r="414" spans="1:4" x14ac:dyDescent="0.3">
      <c r="A414" s="23" t="s">
        <v>386</v>
      </c>
      <c r="B414" s="24">
        <v>40100</v>
      </c>
      <c r="C414" s="24">
        <f>SUBTOTAL(9,C418:D440)</f>
        <v>38038.77561595272</v>
      </c>
      <c r="D414" s="57">
        <v>0.44435810473815468</v>
      </c>
    </row>
    <row r="415" spans="1:4" x14ac:dyDescent="0.3">
      <c r="A415" s="58" t="s">
        <v>424</v>
      </c>
      <c r="B415" s="59">
        <v>0</v>
      </c>
      <c r="C415" s="59">
        <f>SUBTOTAL(9,C418:C418)</f>
        <v>1250</v>
      </c>
      <c r="D415" s="57"/>
    </row>
    <row r="416" spans="1:4" x14ac:dyDescent="0.3">
      <c r="A416" s="61" t="s">
        <v>233</v>
      </c>
      <c r="B416" s="62">
        <v>0</v>
      </c>
      <c r="C416" s="62">
        <f>SUBTOTAL(9,C418:C418)</f>
        <v>1250</v>
      </c>
      <c r="D416" s="57"/>
    </row>
    <row r="417" spans="1:4" x14ac:dyDescent="0.3">
      <c r="A417" s="64" t="s">
        <v>246</v>
      </c>
      <c r="B417" s="65">
        <v>0</v>
      </c>
      <c r="C417" s="65">
        <f>SUBTOTAL(9,C418:C418)</f>
        <v>1250</v>
      </c>
      <c r="D417" s="57"/>
    </row>
    <row r="418" spans="1:4" hidden="1" x14ac:dyDescent="0.3">
      <c r="A418" s="25" t="s">
        <v>423</v>
      </c>
      <c r="B418" s="26"/>
      <c r="C418" s="26">
        <v>1250</v>
      </c>
      <c r="D418" s="57"/>
    </row>
    <row r="419" spans="1:4" x14ac:dyDescent="0.3">
      <c r="A419" s="58" t="s">
        <v>427</v>
      </c>
      <c r="B419" s="59">
        <v>0</v>
      </c>
      <c r="C419" s="59">
        <f>SUBTOTAL(9,C422:C423)</f>
        <v>1219.82</v>
      </c>
      <c r="D419" s="57"/>
    </row>
    <row r="420" spans="1:4" x14ac:dyDescent="0.3">
      <c r="A420" s="61" t="s">
        <v>233</v>
      </c>
      <c r="B420" s="62">
        <v>0</v>
      </c>
      <c r="C420" s="62">
        <f>SUBTOTAL(9,C422:C423)</f>
        <v>1219.82</v>
      </c>
      <c r="D420" s="57"/>
    </row>
    <row r="421" spans="1:4" x14ac:dyDescent="0.3">
      <c r="A421" s="64" t="s">
        <v>237</v>
      </c>
      <c r="B421" s="65">
        <v>0</v>
      </c>
      <c r="C421" s="65">
        <f>SUBTOTAL(9,C422:C423)</f>
        <v>1219.82</v>
      </c>
      <c r="D421" s="57"/>
    </row>
    <row r="422" spans="1:4" hidden="1" x14ac:dyDescent="0.3">
      <c r="A422" s="25" t="s">
        <v>275</v>
      </c>
      <c r="B422" s="26"/>
      <c r="C422" s="26">
        <v>1100</v>
      </c>
      <c r="D422" s="57"/>
    </row>
    <row r="423" spans="1:4" hidden="1" x14ac:dyDescent="0.3">
      <c r="A423" s="25" t="s">
        <v>244</v>
      </c>
      <c r="B423" s="26"/>
      <c r="C423" s="26">
        <v>119.82</v>
      </c>
      <c r="D423" s="57"/>
    </row>
    <row r="424" spans="1:4" x14ac:dyDescent="0.3">
      <c r="A424" s="58" t="s">
        <v>387</v>
      </c>
      <c r="B424" s="59">
        <v>5400</v>
      </c>
      <c r="C424" s="59">
        <f>SUBTOTAL(9,C427:C428)</f>
        <v>5714.5</v>
      </c>
      <c r="D424" s="60">
        <v>0.99629629629629635</v>
      </c>
    </row>
    <row r="425" spans="1:4" x14ac:dyDescent="0.3">
      <c r="A425" s="61" t="s">
        <v>233</v>
      </c>
      <c r="B425" s="62">
        <v>5400</v>
      </c>
      <c r="C425" s="62">
        <f>SUBTOTAL(9,C427:C428)</f>
        <v>5714.5</v>
      </c>
      <c r="D425" s="63">
        <v>0.99629629629629635</v>
      </c>
    </row>
    <row r="426" spans="1:4" x14ac:dyDescent="0.3">
      <c r="A426" s="64" t="s">
        <v>388</v>
      </c>
      <c r="B426" s="65">
        <v>5400</v>
      </c>
      <c r="C426" s="65">
        <f>SUBTOTAL(9,C427:C428)</f>
        <v>5714.5</v>
      </c>
      <c r="D426" s="66">
        <v>0.99629629629629635</v>
      </c>
    </row>
    <row r="427" spans="1:4" hidden="1" x14ac:dyDescent="0.3">
      <c r="A427" s="25" t="s">
        <v>389</v>
      </c>
      <c r="B427" s="26"/>
      <c r="C427" s="26">
        <v>5380</v>
      </c>
      <c r="D427" s="48"/>
    </row>
    <row r="428" spans="1:4" hidden="1" x14ac:dyDescent="0.3">
      <c r="A428" s="25" t="s">
        <v>405</v>
      </c>
      <c r="B428" s="26"/>
      <c r="C428" s="26">
        <v>334.5</v>
      </c>
      <c r="D428" s="48"/>
    </row>
    <row r="429" spans="1:4" x14ac:dyDescent="0.3">
      <c r="A429" s="58" t="s">
        <v>390</v>
      </c>
      <c r="B429" s="59">
        <v>30000</v>
      </c>
      <c r="C429" s="59">
        <f>SUBTOTAL(9,C432:C434)</f>
        <v>20496.120000000003</v>
      </c>
      <c r="D429" s="60">
        <v>0.32529200000000003</v>
      </c>
    </row>
    <row r="430" spans="1:4" x14ac:dyDescent="0.3">
      <c r="A430" s="61" t="s">
        <v>233</v>
      </c>
      <c r="B430" s="62">
        <v>30000</v>
      </c>
      <c r="C430" s="62">
        <f>SUBTOTAL(9,C432:C434)</f>
        <v>20496.120000000003</v>
      </c>
      <c r="D430" s="63">
        <v>0.32529200000000003</v>
      </c>
    </row>
    <row r="431" spans="1:4" x14ac:dyDescent="0.3">
      <c r="A431" s="64" t="s">
        <v>237</v>
      </c>
      <c r="B431" s="65">
        <v>4700</v>
      </c>
      <c r="C431" s="65">
        <f>SUBTOTAL(9,C432:C433)</f>
        <v>10737.36</v>
      </c>
      <c r="D431" s="66">
        <v>0.57021276595744685</v>
      </c>
    </row>
    <row r="432" spans="1:4" hidden="1" x14ac:dyDescent="0.3">
      <c r="A432" s="25" t="s">
        <v>250</v>
      </c>
      <c r="B432" s="26">
        <v>0</v>
      </c>
      <c r="C432" s="26">
        <v>10737.36</v>
      </c>
      <c r="D432" s="66"/>
    </row>
    <row r="433" spans="1:4" x14ac:dyDescent="0.3">
      <c r="A433" s="64" t="s">
        <v>316</v>
      </c>
      <c r="B433" s="65">
        <v>30000</v>
      </c>
      <c r="C433" s="65">
        <f>SUBTOTAL(9,C434:C434)</f>
        <v>9758.76</v>
      </c>
      <c r="D433" s="66">
        <v>0.32529200000000003</v>
      </c>
    </row>
    <row r="434" spans="1:4" hidden="1" x14ac:dyDescent="0.3">
      <c r="A434" s="25" t="s">
        <v>317</v>
      </c>
      <c r="B434" s="26"/>
      <c r="C434" s="26">
        <v>9758.76</v>
      </c>
      <c r="D434" s="48"/>
    </row>
    <row r="435" spans="1:4" x14ac:dyDescent="0.3">
      <c r="A435" s="58" t="s">
        <v>391</v>
      </c>
      <c r="B435" s="59">
        <v>4700</v>
      </c>
      <c r="C435" s="59">
        <f>SUBTOTAL(9,C438:C440)</f>
        <v>9352.09</v>
      </c>
      <c r="D435" s="60">
        <v>0.57021276595744685</v>
      </c>
    </row>
    <row r="436" spans="1:4" x14ac:dyDescent="0.3">
      <c r="A436" s="61" t="s">
        <v>296</v>
      </c>
      <c r="B436" s="62">
        <v>4700</v>
      </c>
      <c r="C436" s="62">
        <f>SUBTOTAL(9,C438:C440)</f>
        <v>9352.09</v>
      </c>
      <c r="D436" s="63">
        <v>0.57021276595744685</v>
      </c>
    </row>
    <row r="437" spans="1:4" x14ac:dyDescent="0.3">
      <c r="A437" s="64" t="s">
        <v>237</v>
      </c>
      <c r="B437" s="65">
        <v>4700</v>
      </c>
      <c r="C437" s="65">
        <f>SUBTOTAL(9,C438:C440)</f>
        <v>9352.09</v>
      </c>
      <c r="D437" s="66">
        <v>0.57021276595744685</v>
      </c>
    </row>
    <row r="438" spans="1:4" hidden="1" x14ac:dyDescent="0.3">
      <c r="A438" s="25" t="s">
        <v>241</v>
      </c>
      <c r="B438" s="26"/>
      <c r="C438" s="26">
        <v>47.36</v>
      </c>
      <c r="D438" s="66"/>
    </row>
    <row r="439" spans="1:4" hidden="1" x14ac:dyDescent="0.3">
      <c r="A439" s="25" t="s">
        <v>275</v>
      </c>
      <c r="B439" s="26"/>
      <c r="C439" s="26">
        <v>2680</v>
      </c>
      <c r="D439" s="48"/>
    </row>
    <row r="440" spans="1:4" hidden="1" x14ac:dyDescent="0.3">
      <c r="A440" s="25" t="s">
        <v>250</v>
      </c>
      <c r="B440" s="26"/>
      <c r="C440" s="26">
        <v>6624.73</v>
      </c>
      <c r="D440" s="48"/>
    </row>
    <row r="441" spans="1:4" x14ac:dyDescent="0.3">
      <c r="A441" s="23" t="s">
        <v>392</v>
      </c>
      <c r="B441" s="24">
        <v>6400</v>
      </c>
      <c r="C441" s="24">
        <f>SUBTOTAL(9,C445:C445)</f>
        <v>6300</v>
      </c>
      <c r="D441" s="57">
        <v>0.984375</v>
      </c>
    </row>
    <row r="442" spans="1:4" x14ac:dyDescent="0.3">
      <c r="A442" s="58" t="s">
        <v>393</v>
      </c>
      <c r="B442" s="59">
        <v>6400</v>
      </c>
      <c r="C442" s="59">
        <f>SUBTOTAL(9,C445:C445)</f>
        <v>6300</v>
      </c>
      <c r="D442" s="60">
        <v>0.984375</v>
      </c>
    </row>
    <row r="443" spans="1:4" x14ac:dyDescent="0.3">
      <c r="A443" s="61" t="s">
        <v>233</v>
      </c>
      <c r="B443" s="62">
        <v>6400</v>
      </c>
      <c r="C443" s="62">
        <f>SUBTOTAL(9,C445:C445)</f>
        <v>6300</v>
      </c>
      <c r="D443" s="63">
        <v>0.984375</v>
      </c>
    </row>
    <row r="444" spans="1:4" x14ac:dyDescent="0.3">
      <c r="A444" s="64" t="s">
        <v>388</v>
      </c>
      <c r="B444" s="65">
        <v>6400</v>
      </c>
      <c r="C444" s="65">
        <f>SUBTOTAL(9,C445:C445)</f>
        <v>6300</v>
      </c>
      <c r="D444" s="66">
        <v>0.984375</v>
      </c>
    </row>
    <row r="445" spans="1:4" hidden="1" x14ac:dyDescent="0.3">
      <c r="A445" s="25" t="s">
        <v>389</v>
      </c>
      <c r="B445" s="26"/>
      <c r="C445" s="26">
        <v>6300</v>
      </c>
      <c r="D445" s="48"/>
    </row>
    <row r="446" spans="1:4" x14ac:dyDescent="0.3">
      <c r="A446" s="21" t="s">
        <v>222</v>
      </c>
      <c r="B446" s="22">
        <v>31300</v>
      </c>
      <c r="C446" s="22">
        <f>SUBTOTAL(9,C453:C457)</f>
        <v>31300</v>
      </c>
      <c r="D446" s="50">
        <v>1</v>
      </c>
    </row>
    <row r="447" spans="1:4" hidden="1" x14ac:dyDescent="0.3">
      <c r="A447" s="51" t="s">
        <v>227</v>
      </c>
      <c r="B447" s="52"/>
      <c r="C447" s="52"/>
      <c r="D447" s="52"/>
    </row>
    <row r="448" spans="1:4" hidden="1" x14ac:dyDescent="0.3">
      <c r="A448" s="53" t="s">
        <v>228</v>
      </c>
      <c r="B448" s="54" t="s">
        <v>394</v>
      </c>
      <c r="C448" s="55" t="s">
        <v>394</v>
      </c>
      <c r="D448" s="56">
        <v>1</v>
      </c>
    </row>
    <row r="449" spans="1:4" x14ac:dyDescent="0.3">
      <c r="A449" s="23" t="s">
        <v>395</v>
      </c>
      <c r="B449" s="24">
        <v>31300</v>
      </c>
      <c r="C449" s="24">
        <f>SUBTOTAL(9,C453:C457)</f>
        <v>31300</v>
      </c>
      <c r="D449" s="57">
        <v>1</v>
      </c>
    </row>
    <row r="450" spans="1:4" x14ac:dyDescent="0.3">
      <c r="A450" s="58" t="s">
        <v>396</v>
      </c>
      <c r="B450" s="59">
        <v>30000</v>
      </c>
      <c r="C450" s="59">
        <f>SUBTOTAL(9,C453:C453)</f>
        <v>30000</v>
      </c>
      <c r="D450" s="60">
        <v>1</v>
      </c>
    </row>
    <row r="451" spans="1:4" x14ac:dyDescent="0.3">
      <c r="A451" s="61" t="s">
        <v>233</v>
      </c>
      <c r="B451" s="62">
        <v>30000</v>
      </c>
      <c r="C451" s="62">
        <f>SUBTOTAL(9,C453:C453)</f>
        <v>30000</v>
      </c>
      <c r="D451" s="63">
        <v>1</v>
      </c>
    </row>
    <row r="452" spans="1:4" x14ac:dyDescent="0.3">
      <c r="A452" s="64" t="s">
        <v>246</v>
      </c>
      <c r="B452" s="65">
        <v>30000</v>
      </c>
      <c r="C452" s="65">
        <f>SUBTOTAL(9,C453:C453)</f>
        <v>30000</v>
      </c>
      <c r="D452" s="66">
        <v>1</v>
      </c>
    </row>
    <row r="453" spans="1:4" hidden="1" x14ac:dyDescent="0.3">
      <c r="A453" s="25" t="s">
        <v>247</v>
      </c>
      <c r="B453" s="26"/>
      <c r="C453" s="26">
        <v>30000</v>
      </c>
      <c r="D453" s="48"/>
    </row>
    <row r="454" spans="1:4" x14ac:dyDescent="0.3">
      <c r="A454" s="58" t="s">
        <v>397</v>
      </c>
      <c r="B454" s="59">
        <v>1300</v>
      </c>
      <c r="C454" s="59">
        <f>SUBTOTAL(9,C457:C457)</f>
        <v>1300</v>
      </c>
      <c r="D454" s="60">
        <v>1</v>
      </c>
    </row>
    <row r="455" spans="1:4" x14ac:dyDescent="0.3">
      <c r="A455" s="61" t="s">
        <v>233</v>
      </c>
      <c r="B455" s="62">
        <v>1300</v>
      </c>
      <c r="C455" s="62">
        <f>SUBTOTAL(9,C457:C457)</f>
        <v>1300</v>
      </c>
      <c r="D455" s="63">
        <v>1</v>
      </c>
    </row>
    <row r="456" spans="1:4" x14ac:dyDescent="0.3">
      <c r="A456" s="64" t="s">
        <v>246</v>
      </c>
      <c r="B456" s="65">
        <v>1300</v>
      </c>
      <c r="C456" s="65">
        <f>SUBTOTAL(9,C457:C457)</f>
        <v>1300</v>
      </c>
      <c r="D456" s="66">
        <v>1</v>
      </c>
    </row>
    <row r="457" spans="1:4" hidden="1" x14ac:dyDescent="0.3">
      <c r="A457" s="25" t="s">
        <v>247</v>
      </c>
      <c r="B457" s="26"/>
      <c r="C457" s="26">
        <v>1300</v>
      </c>
      <c r="D457" s="48"/>
    </row>
    <row r="458" spans="1:4" x14ac:dyDescent="0.3">
      <c r="A458" s="21" t="s">
        <v>223</v>
      </c>
      <c r="B458" s="22">
        <v>100500</v>
      </c>
      <c r="C458" s="22">
        <f>SUBTOTAL(9,C466:C498)</f>
        <v>110543.8</v>
      </c>
      <c r="D458" s="50">
        <v>0.84291054726368164</v>
      </c>
    </row>
    <row r="459" spans="1:4" hidden="1" x14ac:dyDescent="0.3">
      <c r="A459" s="51" t="s">
        <v>227</v>
      </c>
      <c r="B459" s="52"/>
      <c r="C459" s="52"/>
      <c r="D459" s="52"/>
    </row>
    <row r="460" spans="1:4" hidden="1" x14ac:dyDescent="0.3">
      <c r="A460" s="53" t="s">
        <v>228</v>
      </c>
      <c r="B460" s="54" t="s">
        <v>398</v>
      </c>
      <c r="C460" s="55" t="s">
        <v>399</v>
      </c>
      <c r="D460" s="56">
        <v>0.90919652173913046</v>
      </c>
    </row>
    <row r="461" spans="1:4" hidden="1" x14ac:dyDescent="0.3">
      <c r="A461" s="53" t="s">
        <v>256</v>
      </c>
      <c r="B461" s="54" t="s">
        <v>400</v>
      </c>
      <c r="C461" s="55" t="s">
        <v>401</v>
      </c>
      <c r="D461" s="56">
        <v>0.75427232558139534</v>
      </c>
    </row>
    <row r="462" spans="1:4" x14ac:dyDescent="0.3">
      <c r="A462" s="23" t="s">
        <v>368</v>
      </c>
      <c r="B462" s="24">
        <v>1500</v>
      </c>
      <c r="C462" s="24">
        <f>SUBTOTAL(9,C466:C466)</f>
        <v>1000</v>
      </c>
      <c r="D462" s="57">
        <v>0.66666666666666663</v>
      </c>
    </row>
    <row r="463" spans="1:4" x14ac:dyDescent="0.3">
      <c r="A463" s="58" t="s">
        <v>402</v>
      </c>
      <c r="B463" s="59">
        <v>1500</v>
      </c>
      <c r="C463" s="59">
        <f>SUBTOTAL(9,C466:C466)</f>
        <v>1000</v>
      </c>
      <c r="D463" s="60">
        <v>0.66666666666666663</v>
      </c>
    </row>
    <row r="464" spans="1:4" x14ac:dyDescent="0.3">
      <c r="A464" s="61" t="s">
        <v>233</v>
      </c>
      <c r="B464" s="62">
        <v>1500</v>
      </c>
      <c r="C464" s="62">
        <f>SUBTOTAL(9,C466:C466)</f>
        <v>1000</v>
      </c>
      <c r="D464" s="63">
        <v>0.66666666666666663</v>
      </c>
    </row>
    <row r="465" spans="1:4" x14ac:dyDescent="0.3">
      <c r="A465" s="64" t="s">
        <v>246</v>
      </c>
      <c r="B465" s="65">
        <v>1500</v>
      </c>
      <c r="C465" s="65">
        <f>SUBTOTAL(9,C466:C466)</f>
        <v>1000</v>
      </c>
      <c r="D465" s="66">
        <v>0.66666666666666663</v>
      </c>
    </row>
    <row r="466" spans="1:4" hidden="1" x14ac:dyDescent="0.3">
      <c r="A466" s="25" t="s">
        <v>247</v>
      </c>
      <c r="B466" s="26"/>
      <c r="C466" s="26">
        <v>1000</v>
      </c>
      <c r="D466" s="48"/>
    </row>
    <row r="467" spans="1:4" x14ac:dyDescent="0.3">
      <c r="A467" s="23" t="s">
        <v>350</v>
      </c>
      <c r="B467" s="24">
        <v>61000</v>
      </c>
      <c r="C467" s="24">
        <f>SUBTOTAL(9,C471:C489)</f>
        <v>69161.64</v>
      </c>
      <c r="D467" s="57">
        <v>0.76180901639344267</v>
      </c>
    </row>
    <row r="468" spans="1:4" x14ac:dyDescent="0.3">
      <c r="A468" s="58" t="s">
        <v>403</v>
      </c>
      <c r="B468" s="59">
        <v>43000</v>
      </c>
      <c r="C468" s="59">
        <f>SUBTOTAL(9,C471:C478)</f>
        <v>52910.389999999992</v>
      </c>
      <c r="D468" s="60">
        <v>0.75427232558139534</v>
      </c>
    </row>
    <row r="469" spans="1:4" x14ac:dyDescent="0.3">
      <c r="A469" s="61" t="s">
        <v>296</v>
      </c>
      <c r="B469" s="62">
        <v>43000</v>
      </c>
      <c r="C469" s="62">
        <f>SUBTOTAL(9,C471:C478)</f>
        <v>52910.389999999992</v>
      </c>
      <c r="D469" s="63">
        <v>0.75427232558139534</v>
      </c>
    </row>
    <row r="470" spans="1:4" x14ac:dyDescent="0.3">
      <c r="A470" s="64" t="s">
        <v>234</v>
      </c>
      <c r="B470" s="65">
        <v>40000</v>
      </c>
      <c r="C470" s="65">
        <f>SUBTOTAL(9,C471:C473)</f>
        <v>39688.42</v>
      </c>
      <c r="D470" s="66">
        <v>0.75476149999999997</v>
      </c>
    </row>
    <row r="471" spans="1:4" hidden="1" x14ac:dyDescent="0.3">
      <c r="A471" s="25" t="s">
        <v>235</v>
      </c>
      <c r="B471" s="26"/>
      <c r="C471" s="26">
        <v>33294.78</v>
      </c>
      <c r="D471" s="48"/>
    </row>
    <row r="472" spans="1:4" hidden="1" x14ac:dyDescent="0.3">
      <c r="A472" s="25" t="s">
        <v>265</v>
      </c>
      <c r="B472" s="26"/>
      <c r="C472" s="26">
        <v>900</v>
      </c>
      <c r="D472" s="48"/>
    </row>
    <row r="473" spans="1:4" hidden="1" x14ac:dyDescent="0.3">
      <c r="A473" s="25" t="s">
        <v>236</v>
      </c>
      <c r="B473" s="26"/>
      <c r="C473" s="26">
        <v>5493.64</v>
      </c>
      <c r="D473" s="48"/>
    </row>
    <row r="474" spans="1:4" x14ac:dyDescent="0.3">
      <c r="A474" s="64" t="s">
        <v>237</v>
      </c>
      <c r="B474" s="65">
        <v>3000</v>
      </c>
      <c r="C474" s="65">
        <f>SUBTOTAL(9,C475:C478)</f>
        <v>13221.970000000001</v>
      </c>
      <c r="D474" s="66">
        <v>0.74775000000000003</v>
      </c>
    </row>
    <row r="475" spans="1:4" hidden="1" x14ac:dyDescent="0.3">
      <c r="A475" s="25" t="s">
        <v>239</v>
      </c>
      <c r="B475" s="26"/>
      <c r="C475" s="26">
        <v>3896.34</v>
      </c>
      <c r="D475" s="66"/>
    </row>
    <row r="476" spans="1:4" hidden="1" x14ac:dyDescent="0.3">
      <c r="A476" s="25" t="s">
        <v>270</v>
      </c>
      <c r="B476" s="26"/>
      <c r="C476" s="26">
        <v>507.38</v>
      </c>
      <c r="D476" s="66"/>
    </row>
    <row r="477" spans="1:4" hidden="1" x14ac:dyDescent="0.3">
      <c r="A477" s="25" t="s">
        <v>275</v>
      </c>
      <c r="B477" s="26"/>
      <c r="C477" s="26">
        <v>6575</v>
      </c>
      <c r="D477" s="66"/>
    </row>
    <row r="478" spans="1:4" hidden="1" x14ac:dyDescent="0.3">
      <c r="A478" s="25" t="s">
        <v>250</v>
      </c>
      <c r="B478" s="26"/>
      <c r="C478" s="26">
        <v>2243.25</v>
      </c>
      <c r="D478" s="48"/>
    </row>
    <row r="479" spans="1:4" x14ac:dyDescent="0.3">
      <c r="A479" s="58" t="s">
        <v>404</v>
      </c>
      <c r="B479" s="59">
        <v>3000</v>
      </c>
      <c r="C479" s="59">
        <f>SUBTOTAL(9,C482:C485)</f>
        <v>2604.8900000000003</v>
      </c>
      <c r="D479" s="60">
        <v>0.8521266666666667</v>
      </c>
    </row>
    <row r="480" spans="1:4" x14ac:dyDescent="0.3">
      <c r="A480" s="61" t="s">
        <v>233</v>
      </c>
      <c r="B480" s="62">
        <v>3000</v>
      </c>
      <c r="C480" s="62">
        <f>SUBTOTAL(9,C482:C485)</f>
        <v>2604.8900000000003</v>
      </c>
      <c r="D480" s="63">
        <v>0.8521266666666667</v>
      </c>
    </row>
    <row r="481" spans="1:4" x14ac:dyDescent="0.3">
      <c r="A481" s="64" t="s">
        <v>237</v>
      </c>
      <c r="B481" s="65">
        <v>3000</v>
      </c>
      <c r="C481" s="65">
        <f>SUBTOTAL(9,C482)</f>
        <v>48.51</v>
      </c>
      <c r="D481" s="63"/>
    </row>
    <row r="482" spans="1:4" hidden="1" x14ac:dyDescent="0.3">
      <c r="A482" s="25" t="s">
        <v>269</v>
      </c>
      <c r="B482" s="26"/>
      <c r="C482" s="26">
        <v>48.51</v>
      </c>
      <c r="D482" s="63"/>
    </row>
    <row r="483" spans="1:4" x14ac:dyDescent="0.3">
      <c r="A483" s="64" t="s">
        <v>388</v>
      </c>
      <c r="B483" s="65">
        <v>3000</v>
      </c>
      <c r="C483" s="65">
        <f>SUBTOTAL(9,C484:C485)</f>
        <v>2556.38</v>
      </c>
      <c r="D483" s="66">
        <v>0.8521266666666667</v>
      </c>
    </row>
    <row r="484" spans="1:4" hidden="1" x14ac:dyDescent="0.3">
      <c r="A484" s="25" t="s">
        <v>389</v>
      </c>
      <c r="B484" s="26"/>
      <c r="C484" s="26">
        <v>1858.15</v>
      </c>
      <c r="D484" s="48"/>
    </row>
    <row r="485" spans="1:4" hidden="1" x14ac:dyDescent="0.3">
      <c r="A485" s="25" t="s">
        <v>405</v>
      </c>
      <c r="B485" s="26"/>
      <c r="C485" s="26">
        <v>698.23</v>
      </c>
      <c r="D485" s="48"/>
    </row>
    <row r="486" spans="1:4" x14ac:dyDescent="0.3">
      <c r="A486" s="58" t="s">
        <v>406</v>
      </c>
      <c r="B486" s="59">
        <v>15000</v>
      </c>
      <c r="C486" s="59">
        <f>SUBTOTAL(9,C489:C489)</f>
        <v>13646.36</v>
      </c>
      <c r="D486" s="60">
        <v>0.76535066666666673</v>
      </c>
    </row>
    <row r="487" spans="1:4" x14ac:dyDescent="0.3">
      <c r="A487" s="61" t="s">
        <v>233</v>
      </c>
      <c r="B487" s="62">
        <v>15000</v>
      </c>
      <c r="C487" s="62">
        <f>SUBTOTAL(9,C489:C489)</f>
        <v>13646.36</v>
      </c>
      <c r="D487" s="63">
        <v>0.76535066666666673</v>
      </c>
    </row>
    <row r="488" spans="1:4" x14ac:dyDescent="0.3">
      <c r="A488" s="64" t="s">
        <v>246</v>
      </c>
      <c r="B488" s="65">
        <v>15000</v>
      </c>
      <c r="C488" s="65">
        <f>SUBTOTAL(9,C489:C489)</f>
        <v>13646.36</v>
      </c>
      <c r="D488" s="66">
        <v>0.76535066666666673</v>
      </c>
    </row>
    <row r="489" spans="1:4" hidden="1" x14ac:dyDescent="0.3">
      <c r="A489" s="25" t="s">
        <v>247</v>
      </c>
      <c r="B489" s="26"/>
      <c r="C489" s="26">
        <v>13646.36</v>
      </c>
      <c r="D489" s="48"/>
    </row>
    <row r="490" spans="1:4" x14ac:dyDescent="0.3">
      <c r="A490" s="23" t="s">
        <v>407</v>
      </c>
      <c r="B490" s="24">
        <v>38000</v>
      </c>
      <c r="C490" s="24">
        <f>SUBTOTAL(9,C494:C498)</f>
        <v>40382.159999999996</v>
      </c>
      <c r="D490" s="57">
        <v>0.980056842105263</v>
      </c>
    </row>
    <row r="491" spans="1:4" x14ac:dyDescent="0.3">
      <c r="A491" s="58" t="s">
        <v>408</v>
      </c>
      <c r="B491" s="59">
        <v>8000</v>
      </c>
      <c r="C491" s="59">
        <f>SUBTOTAL(9,C494:C494)</f>
        <v>7963.38</v>
      </c>
      <c r="D491" s="60">
        <v>0.99542249999999999</v>
      </c>
    </row>
    <row r="492" spans="1:4" x14ac:dyDescent="0.3">
      <c r="A492" s="61" t="s">
        <v>233</v>
      </c>
      <c r="B492" s="62">
        <v>8000</v>
      </c>
      <c r="C492" s="62">
        <f>SUBTOTAL(9,C494:C494)</f>
        <v>7963.38</v>
      </c>
      <c r="D492" s="63">
        <v>0.99542249999999999</v>
      </c>
    </row>
    <row r="493" spans="1:4" x14ac:dyDescent="0.3">
      <c r="A493" s="64" t="s">
        <v>388</v>
      </c>
      <c r="B493" s="65">
        <v>8000</v>
      </c>
      <c r="C493" s="65">
        <f>SUBTOTAL(9,C494:C494)</f>
        <v>7963.38</v>
      </c>
      <c r="D493" s="66">
        <v>0.99542249999999999</v>
      </c>
    </row>
    <row r="494" spans="1:4" hidden="1" x14ac:dyDescent="0.3">
      <c r="A494" s="25" t="s">
        <v>389</v>
      </c>
      <c r="B494" s="26"/>
      <c r="C494" s="26">
        <v>7963.38</v>
      </c>
      <c r="D494" s="48"/>
    </row>
    <row r="495" spans="1:4" x14ac:dyDescent="0.3">
      <c r="A495" s="58" t="s">
        <v>409</v>
      </c>
      <c r="B495" s="59">
        <v>30000</v>
      </c>
      <c r="C495" s="59">
        <f>SUBTOTAL(9,C498:C498)</f>
        <v>32418.78</v>
      </c>
      <c r="D495" s="60">
        <v>0.97595933333333329</v>
      </c>
    </row>
    <row r="496" spans="1:4" x14ac:dyDescent="0.3">
      <c r="A496" s="61" t="s">
        <v>233</v>
      </c>
      <c r="B496" s="62">
        <v>30000</v>
      </c>
      <c r="C496" s="62">
        <f>SUBTOTAL(9,C498:C498)</f>
        <v>32418.78</v>
      </c>
      <c r="D496" s="63">
        <v>0.97595933333333329</v>
      </c>
    </row>
    <row r="497" spans="1:4" x14ac:dyDescent="0.3">
      <c r="A497" s="64" t="s">
        <v>388</v>
      </c>
      <c r="B497" s="65">
        <v>30000</v>
      </c>
      <c r="C497" s="65">
        <f>SUBTOTAL(9,C498:C498)</f>
        <v>32418.78</v>
      </c>
      <c r="D497" s="66">
        <v>0.97595933333333329</v>
      </c>
    </row>
    <row r="498" spans="1:4" hidden="1" x14ac:dyDescent="0.3">
      <c r="A498" s="25" t="s">
        <v>389</v>
      </c>
      <c r="B498" s="26"/>
      <c r="C498" s="26">
        <v>32418.78</v>
      </c>
      <c r="D498" s="48"/>
    </row>
    <row r="499" spans="1:4" x14ac:dyDescent="0.3">
      <c r="A499" s="21" t="s">
        <v>224</v>
      </c>
      <c r="B499" s="22">
        <v>27000</v>
      </c>
      <c r="C499" s="22">
        <f>SUBTOTAL(9,C506:C525)</f>
        <v>24417.620000000003</v>
      </c>
      <c r="D499" s="50">
        <v>0.87480592592592599</v>
      </c>
    </row>
    <row r="500" spans="1:4" hidden="1" x14ac:dyDescent="0.3">
      <c r="A500" s="51" t="s">
        <v>227</v>
      </c>
      <c r="B500" s="52"/>
      <c r="C500" s="52"/>
      <c r="D500" s="52"/>
    </row>
    <row r="501" spans="1:4" hidden="1" x14ac:dyDescent="0.3">
      <c r="A501" s="53" t="s">
        <v>228</v>
      </c>
      <c r="B501" s="54" t="s">
        <v>362</v>
      </c>
      <c r="C501" s="55" t="s">
        <v>410</v>
      </c>
      <c r="D501" s="56">
        <v>0.87480592592592588</v>
      </c>
    </row>
    <row r="502" spans="1:4" x14ac:dyDescent="0.3">
      <c r="A502" s="23" t="s">
        <v>368</v>
      </c>
      <c r="B502" s="24">
        <v>27000</v>
      </c>
      <c r="C502" s="24">
        <f>SUBTOTAL(9,C506:C525)</f>
        <v>24417.620000000003</v>
      </c>
      <c r="D502" s="57">
        <v>0.87480592592592599</v>
      </c>
    </row>
    <row r="503" spans="1:4" x14ac:dyDescent="0.3">
      <c r="A503" s="58" t="s">
        <v>411</v>
      </c>
      <c r="B503" s="59">
        <v>8500</v>
      </c>
      <c r="C503" s="59">
        <f>SUBTOTAL(9,C506:C506)</f>
        <v>6817.22</v>
      </c>
      <c r="D503" s="60">
        <v>0.80202588235294126</v>
      </c>
    </row>
    <row r="504" spans="1:4" x14ac:dyDescent="0.3">
      <c r="A504" s="61" t="s">
        <v>233</v>
      </c>
      <c r="B504" s="62">
        <v>8500</v>
      </c>
      <c r="C504" s="62">
        <f>SUBTOTAL(9,C506:C506)</f>
        <v>6817.22</v>
      </c>
      <c r="D504" s="63">
        <v>0.80202588235294126</v>
      </c>
    </row>
    <row r="505" spans="1:4" x14ac:dyDescent="0.3">
      <c r="A505" s="64" t="s">
        <v>246</v>
      </c>
      <c r="B505" s="65">
        <v>8500</v>
      </c>
      <c r="C505" s="65">
        <f>SUBTOTAL(9,C506:C506)</f>
        <v>6817.22</v>
      </c>
      <c r="D505" s="66">
        <v>0.80202588235294126</v>
      </c>
    </row>
    <row r="506" spans="1:4" hidden="1" x14ac:dyDescent="0.3">
      <c r="A506" s="25" t="s">
        <v>247</v>
      </c>
      <c r="B506" s="26"/>
      <c r="C506" s="26">
        <v>6817.22</v>
      </c>
      <c r="D506" s="48"/>
    </row>
    <row r="507" spans="1:4" x14ac:dyDescent="0.3">
      <c r="A507" s="58" t="s">
        <v>412</v>
      </c>
      <c r="B507" s="59">
        <v>2500</v>
      </c>
      <c r="C507" s="59">
        <f>SUBTOTAL(9,C510:C510)</f>
        <v>2500</v>
      </c>
      <c r="D507" s="60">
        <v>1</v>
      </c>
    </row>
    <row r="508" spans="1:4" x14ac:dyDescent="0.3">
      <c r="A508" s="61" t="s">
        <v>233</v>
      </c>
      <c r="B508" s="62">
        <v>2500</v>
      </c>
      <c r="C508" s="62">
        <f>SUBTOTAL(9,C510:C510)</f>
        <v>2500</v>
      </c>
      <c r="D508" s="63">
        <v>1</v>
      </c>
    </row>
    <row r="509" spans="1:4" x14ac:dyDescent="0.3">
      <c r="A509" s="64" t="s">
        <v>246</v>
      </c>
      <c r="B509" s="65">
        <v>2500</v>
      </c>
      <c r="C509" s="65">
        <f>SUBTOTAL(9,C510:C510)</f>
        <v>2500</v>
      </c>
      <c r="D509" s="66">
        <v>1</v>
      </c>
    </row>
    <row r="510" spans="1:4" hidden="1" x14ac:dyDescent="0.3">
      <c r="A510" s="25" t="s">
        <v>247</v>
      </c>
      <c r="B510" s="26"/>
      <c r="C510" s="26">
        <v>2500</v>
      </c>
      <c r="D510" s="48"/>
    </row>
    <row r="511" spans="1:4" x14ac:dyDescent="0.3">
      <c r="A511" s="58" t="s">
        <v>413</v>
      </c>
      <c r="B511" s="59">
        <v>2000</v>
      </c>
      <c r="C511" s="59">
        <f>SUBTOTAL(9,C514:C514)</f>
        <v>2000</v>
      </c>
      <c r="D511" s="60">
        <v>1</v>
      </c>
    </row>
    <row r="512" spans="1:4" x14ac:dyDescent="0.3">
      <c r="A512" s="61" t="s">
        <v>233</v>
      </c>
      <c r="B512" s="62">
        <v>2000</v>
      </c>
      <c r="C512" s="62">
        <f>SUBTOTAL(9,C514:C514)</f>
        <v>2000</v>
      </c>
      <c r="D512" s="63">
        <v>1</v>
      </c>
    </row>
    <row r="513" spans="1:4" x14ac:dyDescent="0.3">
      <c r="A513" s="64" t="s">
        <v>246</v>
      </c>
      <c r="B513" s="65">
        <v>2000</v>
      </c>
      <c r="C513" s="65">
        <f>SUBTOTAL(9,C514:C514)</f>
        <v>2000</v>
      </c>
      <c r="D513" s="66">
        <v>1</v>
      </c>
    </row>
    <row r="514" spans="1:4" hidden="1" x14ac:dyDescent="0.3">
      <c r="A514" s="25" t="s">
        <v>247</v>
      </c>
      <c r="B514" s="26"/>
      <c r="C514" s="26">
        <v>2000</v>
      </c>
      <c r="D514" s="48"/>
    </row>
    <row r="515" spans="1:4" x14ac:dyDescent="0.3">
      <c r="A515" s="58" t="s">
        <v>414</v>
      </c>
      <c r="B515" s="59">
        <v>5500</v>
      </c>
      <c r="C515" s="59">
        <f>SUBTOTAL(9,C518:C520)</f>
        <v>5730.4</v>
      </c>
      <c r="D515" s="60">
        <v>0.98773454545454542</v>
      </c>
    </row>
    <row r="516" spans="1:4" x14ac:dyDescent="0.3">
      <c r="A516" s="61" t="s">
        <v>233</v>
      </c>
      <c r="B516" s="62">
        <v>5500</v>
      </c>
      <c r="C516" s="62">
        <f>SUBTOTAL(9,C518:C520)</f>
        <v>5730.4</v>
      </c>
      <c r="D516" s="63">
        <v>0.98773454545454542</v>
      </c>
    </row>
    <row r="517" spans="1:4" x14ac:dyDescent="0.3">
      <c r="A517" s="64" t="s">
        <v>237</v>
      </c>
      <c r="B517" s="65">
        <v>0</v>
      </c>
      <c r="C517" s="65">
        <f>SUBTOTAL(9,C518:C518)</f>
        <v>297.86</v>
      </c>
      <c r="D517" s="63"/>
    </row>
    <row r="518" spans="1:4" hidden="1" x14ac:dyDescent="0.3">
      <c r="A518" s="25" t="s">
        <v>244</v>
      </c>
      <c r="B518" s="26"/>
      <c r="C518" s="26">
        <v>297.86</v>
      </c>
      <c r="D518" s="63"/>
    </row>
    <row r="519" spans="1:4" x14ac:dyDescent="0.3">
      <c r="A519" s="64" t="s">
        <v>246</v>
      </c>
      <c r="B519" s="65">
        <v>5500</v>
      </c>
      <c r="C519" s="65">
        <f>SUBTOTAL(9,C520:C520)</f>
        <v>5432.54</v>
      </c>
      <c r="D519" s="66">
        <v>0.98773454545454542</v>
      </c>
    </row>
    <row r="520" spans="1:4" hidden="1" x14ac:dyDescent="0.3">
      <c r="A520" s="25" t="s">
        <v>247</v>
      </c>
      <c r="B520" s="26"/>
      <c r="C520" s="26">
        <v>5432.54</v>
      </c>
      <c r="D520" s="48"/>
    </row>
    <row r="521" spans="1:4" hidden="1" x14ac:dyDescent="0.3">
      <c r="A521" s="25" t="s">
        <v>423</v>
      </c>
      <c r="B521" s="26"/>
      <c r="C521" s="26">
        <v>500</v>
      </c>
      <c r="D521" s="48"/>
    </row>
    <row r="522" spans="1:4" x14ac:dyDescent="0.3">
      <c r="A522" s="58" t="s">
        <v>415</v>
      </c>
      <c r="B522" s="59">
        <v>8500</v>
      </c>
      <c r="C522" s="59">
        <f>SUBTOTAL(9,C525:C525)</f>
        <v>6870</v>
      </c>
      <c r="D522" s="60">
        <v>0.80823529411764705</v>
      </c>
    </row>
    <row r="523" spans="1:4" x14ac:dyDescent="0.3">
      <c r="A523" s="61" t="s">
        <v>233</v>
      </c>
      <c r="B523" s="62">
        <v>8500</v>
      </c>
      <c r="C523" s="62">
        <f>SUBTOTAL(9,C525:C525)</f>
        <v>6870</v>
      </c>
      <c r="D523" s="63">
        <v>0.80823529411764705</v>
      </c>
    </row>
    <row r="524" spans="1:4" x14ac:dyDescent="0.3">
      <c r="A524" s="64" t="s">
        <v>246</v>
      </c>
      <c r="B524" s="65">
        <v>8500</v>
      </c>
      <c r="C524" s="65">
        <f>SUBTOTAL(9,C525:C525)</f>
        <v>6870</v>
      </c>
      <c r="D524" s="66">
        <v>0.80823529411764705</v>
      </c>
    </row>
    <row r="525" spans="1:4" hidden="1" x14ac:dyDescent="0.3">
      <c r="A525" s="25" t="s">
        <v>247</v>
      </c>
      <c r="B525" s="26"/>
      <c r="C525" s="26">
        <v>6870</v>
      </c>
      <c r="D525" s="48"/>
    </row>
    <row r="526" spans="1:4" x14ac:dyDescent="0.3">
      <c r="A526" s="21" t="s">
        <v>225</v>
      </c>
      <c r="B526" s="22">
        <v>5400</v>
      </c>
      <c r="C526" s="22">
        <f>SUBTOTAL(9,C533:C542)</f>
        <v>2084.34</v>
      </c>
      <c r="D526" s="50">
        <v>0</v>
      </c>
    </row>
    <row r="527" spans="1:4" hidden="1" x14ac:dyDescent="0.3">
      <c r="A527" s="51" t="s">
        <v>227</v>
      </c>
      <c r="B527" s="52"/>
      <c r="C527" s="52"/>
      <c r="D527" s="52"/>
    </row>
    <row r="528" spans="1:4" hidden="1" x14ac:dyDescent="0.3">
      <c r="A528" s="53" t="s">
        <v>228</v>
      </c>
      <c r="B528" s="54" t="s">
        <v>416</v>
      </c>
      <c r="C528" s="55" t="s">
        <v>260</v>
      </c>
      <c r="D528" s="56">
        <v>0</v>
      </c>
    </row>
    <row r="529" spans="1:4" x14ac:dyDescent="0.3">
      <c r="A529" s="23" t="s">
        <v>364</v>
      </c>
      <c r="B529" s="24">
        <v>2500</v>
      </c>
      <c r="C529" s="24">
        <f>SUBTOTAL(9,C533:C537)</f>
        <v>2084.34</v>
      </c>
      <c r="D529" s="57">
        <v>0</v>
      </c>
    </row>
    <row r="530" spans="1:4" x14ac:dyDescent="0.3">
      <c r="A530" s="58" t="s">
        <v>417</v>
      </c>
      <c r="B530" s="59">
        <v>2500</v>
      </c>
      <c r="C530" s="59">
        <f>SUBTOTAL(9,C533:C537)</f>
        <v>2084.34</v>
      </c>
      <c r="D530" s="60">
        <v>0</v>
      </c>
    </row>
    <row r="531" spans="1:4" x14ac:dyDescent="0.3">
      <c r="A531" s="61" t="s">
        <v>233</v>
      </c>
      <c r="B531" s="62">
        <v>2500</v>
      </c>
      <c r="C531" s="62">
        <f>SUBTOTAL(9,C533:C537)</f>
        <v>2084.34</v>
      </c>
      <c r="D531" s="63">
        <v>0</v>
      </c>
    </row>
    <row r="532" spans="1:4" x14ac:dyDescent="0.3">
      <c r="A532" s="64" t="s">
        <v>237</v>
      </c>
      <c r="B532" s="65">
        <v>900</v>
      </c>
      <c r="C532" s="65">
        <f>SUBTOTAL(9,C533:C534)</f>
        <v>534.34</v>
      </c>
      <c r="D532" s="66">
        <v>0</v>
      </c>
    </row>
    <row r="533" spans="1:4" hidden="1" x14ac:dyDescent="0.3">
      <c r="A533" s="25" t="s">
        <v>250</v>
      </c>
      <c r="B533" s="26"/>
      <c r="C533" s="26">
        <v>0</v>
      </c>
      <c r="D533" s="48"/>
    </row>
    <row r="534" spans="1:4" hidden="1" x14ac:dyDescent="0.3">
      <c r="A534" s="25" t="s">
        <v>244</v>
      </c>
      <c r="B534" s="26"/>
      <c r="C534" s="26">
        <v>534.34</v>
      </c>
      <c r="D534" s="48"/>
    </row>
    <row r="535" spans="1:4" x14ac:dyDescent="0.3">
      <c r="A535" s="64" t="s">
        <v>286</v>
      </c>
      <c r="B535" s="65">
        <v>1600</v>
      </c>
      <c r="C535" s="65">
        <f>SUBTOTAL(9,C536:C537)</f>
        <v>1550</v>
      </c>
      <c r="D535" s="66">
        <v>0</v>
      </c>
    </row>
    <row r="536" spans="1:4" hidden="1" x14ac:dyDescent="0.3">
      <c r="A536" s="25" t="s">
        <v>421</v>
      </c>
      <c r="B536" s="26"/>
      <c r="C536" s="26">
        <v>1550</v>
      </c>
      <c r="D536" s="66"/>
    </row>
    <row r="537" spans="1:4" hidden="1" x14ac:dyDescent="0.3">
      <c r="A537" s="25" t="s">
        <v>418</v>
      </c>
      <c r="B537" s="26"/>
      <c r="C537" s="26">
        <v>0</v>
      </c>
      <c r="D537" s="48"/>
    </row>
    <row r="538" spans="1:4" x14ac:dyDescent="0.3">
      <c r="A538" s="23" t="s">
        <v>352</v>
      </c>
      <c r="B538" s="24">
        <v>2900</v>
      </c>
      <c r="C538" s="24">
        <f>SUBTOTAL(9,C542:C542)</f>
        <v>0</v>
      </c>
      <c r="D538" s="57">
        <v>0</v>
      </c>
    </row>
    <row r="539" spans="1:4" x14ac:dyDescent="0.3">
      <c r="A539" s="58" t="s">
        <v>419</v>
      </c>
      <c r="B539" s="59">
        <v>2900</v>
      </c>
      <c r="C539" s="59">
        <f>SUBTOTAL(9,C542:C542)</f>
        <v>0</v>
      </c>
      <c r="D539" s="60">
        <v>0</v>
      </c>
    </row>
    <row r="540" spans="1:4" x14ac:dyDescent="0.3">
      <c r="A540" s="61" t="s">
        <v>233</v>
      </c>
      <c r="B540" s="62">
        <v>2900</v>
      </c>
      <c r="C540" s="62">
        <f>SUBTOTAL(9,C542:C542)</f>
        <v>0</v>
      </c>
      <c r="D540" s="63">
        <v>0</v>
      </c>
    </row>
    <row r="541" spans="1:4" x14ac:dyDescent="0.3">
      <c r="A541" s="64" t="s">
        <v>237</v>
      </c>
      <c r="B541" s="65">
        <v>2900</v>
      </c>
      <c r="C541" s="65">
        <f>SUBTOTAL(9,C542:C542)</f>
        <v>0</v>
      </c>
      <c r="D541" s="66">
        <v>0</v>
      </c>
    </row>
    <row r="542" spans="1:4" hidden="1" x14ac:dyDescent="0.3">
      <c r="A542" s="25" t="s">
        <v>250</v>
      </c>
      <c r="B542" s="26"/>
      <c r="C542" s="26">
        <v>0</v>
      </c>
      <c r="D542" s="48"/>
    </row>
    <row r="543" spans="1:4" ht="20.100000000000001" customHeight="1" x14ac:dyDescent="0.3">
      <c r="A543" s="27" t="s">
        <v>74</v>
      </c>
      <c r="B543" s="28">
        <v>1460850</v>
      </c>
      <c r="C543" s="28">
        <f>IFERROR(SUBTOTAL(9,C13:C542),0)</f>
        <v>1615152.8800000001</v>
      </c>
      <c r="D543" s="49">
        <v>0.85084904678782891</v>
      </c>
    </row>
    <row r="544" spans="1:4" x14ac:dyDescent="0.3">
      <c r="D544" s="8"/>
    </row>
    <row r="546" spans="1:2" x14ac:dyDescent="0.3">
      <c r="A546" s="74" t="s">
        <v>196</v>
      </c>
      <c r="B546" s="74"/>
    </row>
    <row r="547" spans="1:2" x14ac:dyDescent="0.3">
      <c r="A547" s="45" t="s">
        <v>197</v>
      </c>
      <c r="B547" s="45"/>
    </row>
    <row r="550" spans="1:2" x14ac:dyDescent="0.3">
      <c r="A550" s="35" t="s">
        <v>198</v>
      </c>
      <c r="B550" s="35"/>
    </row>
    <row r="551" spans="1:2" x14ac:dyDescent="0.3">
      <c r="A551" s="35" t="s">
        <v>199</v>
      </c>
      <c r="B551" s="35"/>
    </row>
    <row r="555" spans="1:2" x14ac:dyDescent="0.3">
      <c r="A555" s="75" t="s">
        <v>200</v>
      </c>
      <c r="B555" s="75"/>
    </row>
    <row r="556" spans="1:2" x14ac:dyDescent="0.3">
      <c r="A556" s="73" t="s">
        <v>201</v>
      </c>
      <c r="B556" s="73"/>
    </row>
  </sheetData>
  <mergeCells count="5">
    <mergeCell ref="A1:D1"/>
    <mergeCell ref="A2:D2"/>
    <mergeCell ref="A556:B556"/>
    <mergeCell ref="A546:B546"/>
    <mergeCell ref="A555:B555"/>
  </mergeCells>
  <pageMargins left="0.39370078740157499" right="0.39370078740157499" top="0.39370078740157499" bottom="0.511811023622047" header="0" footer="0.31496062992126"/>
  <pageSetup paperSize="9" scale="84" fitToHeight="0" orientation="portrait" r:id="rId1"/>
  <headerFooter>
    <oddFooter>Stranica &amp;P od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4</vt:i4>
      </vt:variant>
      <vt:variant>
        <vt:lpstr>Imenovani rasponi</vt:lpstr>
      </vt:variant>
      <vt:variant>
        <vt:i4>16</vt:i4>
      </vt:variant>
    </vt:vector>
  </HeadingPairs>
  <TitlesOfParts>
    <vt:vector size="20" baseType="lpstr">
      <vt:lpstr>Sažetak</vt:lpstr>
      <vt:lpstr>Račun prihoda i rashoda</vt:lpstr>
      <vt:lpstr>Račun financiranja</vt:lpstr>
      <vt:lpstr>Posebni dio</vt:lpstr>
      <vt:lpstr>Sažetak!__S0A_Master_DS__X</vt:lpstr>
      <vt:lpstr>Sažetak!__S0A_Naslov_DS__</vt:lpstr>
      <vt:lpstr>'Račun financiranja'!__S1A_G01_DS__X</vt:lpstr>
      <vt:lpstr>'Račun prihoda i rashoda'!__S1A_G01_DS__X</vt:lpstr>
      <vt:lpstr>'Račun financiranja'!__S1A_G02_DS__X</vt:lpstr>
      <vt:lpstr>'Račun prihoda i rashoda'!__S1A_G02_DS__X</vt:lpstr>
      <vt:lpstr>'Račun financiranja'!__S1A_G03_DS__X</vt:lpstr>
      <vt:lpstr>'Račun prihoda i rashoda'!__S1A_G03_DS__X</vt:lpstr>
      <vt:lpstr>'Račun financiranja'!__S1A_Master_DS__X</vt:lpstr>
      <vt:lpstr>'Račun prihoda i rashoda'!__S1A_Master_DS__X</vt:lpstr>
      <vt:lpstr>'Račun financiranja'!__S1A_Naslov_DS__</vt:lpstr>
      <vt:lpstr>'Račun prihoda i rashoda'!__S1A_Naslov_DS__</vt:lpstr>
      <vt:lpstr>'Posebni dio'!__S2A_Naslov_DS__</vt:lpstr>
      <vt:lpstr>Sažetak!S0A_Ver1</vt:lpstr>
      <vt:lpstr>'Račun financiranja'!S1A_RedoviSveuk</vt:lpstr>
      <vt:lpstr>'Račun prihoda i rashoda'!S1A_RedoviSveuk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Marijana Sambolec Kukec</cp:lastModifiedBy>
  <cp:lastPrinted>2025-03-25T12:34:36Z</cp:lastPrinted>
  <dcterms:created xsi:type="dcterms:W3CDTF">2025-03-12T19:15:43Z</dcterms:created>
  <dcterms:modified xsi:type="dcterms:W3CDTF">2025-03-26T04:01:54Z</dcterms:modified>
</cp:coreProperties>
</file>