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A:\PRORAČUN\PRORACUN 2020\"/>
    </mc:Choice>
  </mc:AlternateContent>
  <xr:revisionPtr revIDLastSave="0" documentId="8_{151BA9FE-708A-410C-8609-7F42ABE033E0}" xr6:coauthVersionLast="46" xr6:coauthVersionMax="46" xr10:uidLastSave="{00000000-0000-0000-0000-000000000000}"/>
  <bookViews>
    <workbookView xWindow="-108" yWindow="-108" windowWidth="23256" windowHeight="12576" activeTab="5" xr2:uid="{00000000-000D-0000-FFFF-FFFF00000000}"/>
  </bookViews>
  <sheets>
    <sheet name="Opći dio" sheetId="2" r:id="rId1"/>
    <sheet name="Po ekonomskoj" sheetId="1" r:id="rId2"/>
    <sheet name="Po izvorima" sheetId="3" r:id="rId3"/>
    <sheet name="Po funkcijskoj" sheetId="4" r:id="rId4"/>
    <sheet name="Po organizacijskoj" sheetId="6" r:id="rId5"/>
    <sheet name="Po programskoj" sheetId="10" r:id="rId6"/>
  </sheets>
  <definedNames>
    <definedName name="__CDS_P1_G1__">'Po ekonomskoj'!$A$9:$J$163</definedName>
    <definedName name="__CDS_P1_G2__">'Po ekonomskoj'!$A$11:$J$51</definedName>
    <definedName name="__CDS_P1_G3__">'Po ekonomskoj'!$A$13:$J$28</definedName>
    <definedName name="__CDS_P1_G4__">'Po ekonomskoj'!$A$15:$J$27</definedName>
    <definedName name="__CDS_P1_G5__">'Po ekonomskoj'!$A$17:$J$26</definedName>
    <definedName name="__CDS_P1_G6__">'Po ekonomskoj'!$A$19:$J$19</definedName>
    <definedName name="__CDS_T2_G1__">'Po ekonomskoj'!#REF!</definedName>
    <definedName name="__CDS_T3_G1__">'Po ekonomskoj'!#REF!</definedName>
    <definedName name="__CDS_T3_G2__">'Po ekonomskoj'!#REF!</definedName>
    <definedName name="__CDS_T3_G3__">'Po ekonomskoj'!#REF!</definedName>
    <definedName name="__CDSG1__">'Po ekonomskoj'!$A$207:$J$524</definedName>
    <definedName name="__CDSG2__">'Po ekonomskoj'!$A$209:$J$269</definedName>
    <definedName name="__CDSG3__">'Po ekonomskoj'!$A$211:$J$229</definedName>
    <definedName name="__CDSG4__">'Po ekonomskoj'!$A$213:$J$228</definedName>
    <definedName name="__CDSG5__">'Po ekonomskoj'!$A$215:$J$227</definedName>
    <definedName name="__CDSG6__">'Po ekonomskoj'!$A$217:$J$226</definedName>
    <definedName name="__CDSG7__">'Po ekonomskoj'!$A$219:$J$225</definedName>
    <definedName name="__CDSG8__">'Po ekonomskoj'!$A$221:$J$224</definedName>
    <definedName name="__CDSG9__">'Po ekonomskoj'!$223:$223</definedName>
    <definedName name="__CDSNaslov__">'Po ekonomskoj'!$A$1:$J$205</definedName>
    <definedName name="__CDSNaslov_T2__">'Po ekonomskoj'!#REF!</definedName>
    <definedName name="__CDSNaslov_T3__">'Po ekonomskoj'!#REF!</definedName>
    <definedName name="__Main__">'Po ekonomskoj'!$A$1:$J$681</definedName>
    <definedName name="_xlnm.Print_Area" localSheetId="0">'Opći dio'!$A$1:$I$27</definedName>
  </definedNames>
  <calcPr calcId="191029"/>
</workbook>
</file>

<file path=xl/calcChain.xml><?xml version="1.0" encoding="utf-8"?>
<calcChain xmlns="http://schemas.openxmlformats.org/spreadsheetml/2006/main">
  <c r="I58" i="10" l="1"/>
  <c r="H58" i="10"/>
  <c r="F58" i="10"/>
  <c r="I57" i="10"/>
  <c r="H57" i="10"/>
  <c r="F57" i="10"/>
  <c r="I56" i="10"/>
  <c r="H56" i="10"/>
  <c r="F56" i="10"/>
  <c r="I55" i="10"/>
  <c r="H55" i="10"/>
  <c r="F55" i="10"/>
  <c r="I54" i="10"/>
  <c r="H54" i="10"/>
  <c r="F54" i="10"/>
  <c r="I12" i="10"/>
  <c r="H12" i="10"/>
  <c r="F12" i="10"/>
  <c r="I1089" i="10"/>
  <c r="H1089" i="10"/>
  <c r="F1089" i="10"/>
  <c r="L1087" i="10"/>
  <c r="L1085" i="10" s="1"/>
  <c r="L1083" i="10" s="1"/>
  <c r="L1081" i="10" s="1"/>
  <c r="L1079" i="10" s="1"/>
  <c r="L1077" i="10" s="1"/>
  <c r="K1087" i="10"/>
  <c r="K1085" i="10" s="1"/>
  <c r="K1083" i="10" s="1"/>
  <c r="K1081" i="10" s="1"/>
  <c r="K1079" i="10" s="1"/>
  <c r="K1077" i="10" s="1"/>
  <c r="J1087" i="10"/>
  <c r="J1085" i="10" s="1"/>
  <c r="J1083" i="10" s="1"/>
  <c r="J1081" i="10" s="1"/>
  <c r="J1079" i="10" s="1"/>
  <c r="J1077" i="10" s="1"/>
  <c r="G1087" i="10"/>
  <c r="G1085" i="10" s="1"/>
  <c r="E1087" i="10"/>
  <c r="E1085" i="10" s="1"/>
  <c r="E1083" i="10" s="1"/>
  <c r="E1081" i="10" s="1"/>
  <c r="E1079" i="10" s="1"/>
  <c r="E1077" i="10" s="1"/>
  <c r="D1087" i="10"/>
  <c r="C1087" i="10"/>
  <c r="I1070" i="10"/>
  <c r="H1070" i="10"/>
  <c r="F1070" i="10"/>
  <c r="L1068" i="10"/>
  <c r="L1066" i="10" s="1"/>
  <c r="L1064" i="10" s="1"/>
  <c r="L1062" i="10" s="1"/>
  <c r="L1060" i="10" s="1"/>
  <c r="L1058" i="10" s="1"/>
  <c r="K1068" i="10"/>
  <c r="K1066" i="10" s="1"/>
  <c r="K1064" i="10" s="1"/>
  <c r="K1062" i="10" s="1"/>
  <c r="K1060" i="10" s="1"/>
  <c r="K1058" i="10" s="1"/>
  <c r="J1068" i="10"/>
  <c r="J1066" i="10" s="1"/>
  <c r="J1064" i="10" s="1"/>
  <c r="J1062" i="10" s="1"/>
  <c r="J1060" i="10" s="1"/>
  <c r="J1058" i="10" s="1"/>
  <c r="G1068" i="10"/>
  <c r="G1066" i="10" s="1"/>
  <c r="E1068" i="10"/>
  <c r="D1068" i="10"/>
  <c r="D1066" i="10" s="1"/>
  <c r="C1068" i="10"/>
  <c r="C1066" i="10" s="1"/>
  <c r="I1051" i="10"/>
  <c r="H1051" i="10"/>
  <c r="F1051" i="10"/>
  <c r="L1049" i="10"/>
  <c r="L1047" i="10" s="1"/>
  <c r="K1049" i="10"/>
  <c r="K1047" i="10" s="1"/>
  <c r="J1049" i="10"/>
  <c r="J1047" i="10" s="1"/>
  <c r="G1049" i="10"/>
  <c r="G1047" i="10" s="1"/>
  <c r="E1049" i="10"/>
  <c r="E1047" i="10" s="1"/>
  <c r="D1049" i="10"/>
  <c r="D1047" i="10" s="1"/>
  <c r="C1049" i="10"/>
  <c r="C1047" i="10" s="1"/>
  <c r="I1044" i="10"/>
  <c r="H1044" i="10"/>
  <c r="F1044" i="10"/>
  <c r="L1042" i="10"/>
  <c r="L1040" i="10" s="1"/>
  <c r="K1042" i="10"/>
  <c r="K1040" i="10" s="1"/>
  <c r="J1042" i="10"/>
  <c r="J1040" i="10" s="1"/>
  <c r="G1042" i="10"/>
  <c r="E1042" i="10"/>
  <c r="E1040" i="10" s="1"/>
  <c r="D1042" i="10"/>
  <c r="D1040" i="10" s="1"/>
  <c r="C1042" i="10"/>
  <c r="C1040" i="10" s="1"/>
  <c r="H1040" i="10" s="1"/>
  <c r="I1028" i="10"/>
  <c r="H1028" i="10"/>
  <c r="F1028" i="10"/>
  <c r="L1026" i="10"/>
  <c r="L1024" i="10" s="1"/>
  <c r="L1022" i="10" s="1"/>
  <c r="L1020" i="10" s="1"/>
  <c r="K1026" i="10"/>
  <c r="K1024" i="10" s="1"/>
  <c r="K1022" i="10" s="1"/>
  <c r="K1020" i="10" s="1"/>
  <c r="J1026" i="10"/>
  <c r="J1024" i="10" s="1"/>
  <c r="J1022" i="10" s="1"/>
  <c r="J1020" i="10" s="1"/>
  <c r="G1026" i="10"/>
  <c r="G1024" i="10" s="1"/>
  <c r="E1026" i="10"/>
  <c r="E1024" i="10" s="1"/>
  <c r="E1022" i="10" s="1"/>
  <c r="E1020" i="10" s="1"/>
  <c r="D1026" i="10"/>
  <c r="C1026" i="10"/>
  <c r="I1015" i="10"/>
  <c r="H1015" i="10"/>
  <c r="F1015" i="10"/>
  <c r="L1013" i="10"/>
  <c r="L1011" i="10" s="1"/>
  <c r="L1009" i="10" s="1"/>
  <c r="L1007" i="10" s="1"/>
  <c r="K1013" i="10"/>
  <c r="K1011" i="10" s="1"/>
  <c r="K1009" i="10" s="1"/>
  <c r="K1007" i="10" s="1"/>
  <c r="J1013" i="10"/>
  <c r="J1011" i="10" s="1"/>
  <c r="J1009" i="10" s="1"/>
  <c r="J1007" i="10" s="1"/>
  <c r="G1013" i="10"/>
  <c r="E1013" i="10"/>
  <c r="E1011" i="10" s="1"/>
  <c r="D1013" i="10"/>
  <c r="D1011" i="10" s="1"/>
  <c r="C1013" i="10"/>
  <c r="I999" i="10"/>
  <c r="H999" i="10"/>
  <c r="F999" i="10"/>
  <c r="L997" i="10"/>
  <c r="L995" i="10" s="1"/>
  <c r="K997" i="10"/>
  <c r="K995" i="10" s="1"/>
  <c r="J997" i="10"/>
  <c r="J995" i="10" s="1"/>
  <c r="G997" i="10"/>
  <c r="G995" i="10" s="1"/>
  <c r="E997" i="10"/>
  <c r="E995" i="10" s="1"/>
  <c r="D997" i="10"/>
  <c r="D995" i="10" s="1"/>
  <c r="C997" i="10"/>
  <c r="H997" i="10" s="1"/>
  <c r="I992" i="10"/>
  <c r="H992" i="10"/>
  <c r="F992" i="10"/>
  <c r="L990" i="10"/>
  <c r="L988" i="10" s="1"/>
  <c r="K990" i="10"/>
  <c r="K988" i="10" s="1"/>
  <c r="J990" i="10"/>
  <c r="J988" i="10" s="1"/>
  <c r="G990" i="10"/>
  <c r="G988" i="10" s="1"/>
  <c r="E990" i="10"/>
  <c r="E988" i="10" s="1"/>
  <c r="D990" i="10"/>
  <c r="I990" i="10" s="1"/>
  <c r="C990" i="10"/>
  <c r="H990" i="10" s="1"/>
  <c r="I979" i="10"/>
  <c r="H979" i="10"/>
  <c r="F979" i="10"/>
  <c r="L977" i="10"/>
  <c r="L975" i="10" s="1"/>
  <c r="K977" i="10"/>
  <c r="K975" i="10" s="1"/>
  <c r="J977" i="10"/>
  <c r="J975" i="10" s="1"/>
  <c r="G977" i="10"/>
  <c r="G975" i="10" s="1"/>
  <c r="E977" i="10"/>
  <c r="E975" i="10" s="1"/>
  <c r="D977" i="10"/>
  <c r="D975" i="10" s="1"/>
  <c r="I975" i="10" s="1"/>
  <c r="C977" i="10"/>
  <c r="C975" i="10" s="1"/>
  <c r="I972" i="10"/>
  <c r="H972" i="10"/>
  <c r="F972" i="10"/>
  <c r="L970" i="10"/>
  <c r="L968" i="10" s="1"/>
  <c r="K970" i="10"/>
  <c r="K968" i="10" s="1"/>
  <c r="J970" i="10"/>
  <c r="J968" i="10" s="1"/>
  <c r="G970" i="10"/>
  <c r="G968" i="10" s="1"/>
  <c r="E970" i="10"/>
  <c r="D970" i="10"/>
  <c r="I970" i="10" s="1"/>
  <c r="C970" i="10"/>
  <c r="C968" i="10" s="1"/>
  <c r="I965" i="10"/>
  <c r="H965" i="10"/>
  <c r="F965" i="10"/>
  <c r="L963" i="10"/>
  <c r="K963" i="10"/>
  <c r="J963" i="10"/>
  <c r="G963" i="10"/>
  <c r="E963" i="10"/>
  <c r="D963" i="10"/>
  <c r="C963" i="10"/>
  <c r="I961" i="10"/>
  <c r="H961" i="10"/>
  <c r="F961" i="10"/>
  <c r="I960" i="10"/>
  <c r="H960" i="10"/>
  <c r="F960" i="10"/>
  <c r="L958" i="10"/>
  <c r="K958" i="10"/>
  <c r="J958" i="10"/>
  <c r="G958" i="10"/>
  <c r="E958" i="10"/>
  <c r="D958" i="10"/>
  <c r="C958" i="10"/>
  <c r="H958" i="10" s="1"/>
  <c r="I956" i="10"/>
  <c r="H956" i="10"/>
  <c r="F956" i="10"/>
  <c r="L954" i="10"/>
  <c r="K954" i="10"/>
  <c r="J954" i="10"/>
  <c r="G954" i="10"/>
  <c r="E954" i="10"/>
  <c r="D954" i="10"/>
  <c r="C954" i="10"/>
  <c r="I949" i="10"/>
  <c r="H949" i="10"/>
  <c r="F949" i="10"/>
  <c r="L947" i="10"/>
  <c r="K947" i="10"/>
  <c r="J947" i="10"/>
  <c r="G947" i="10"/>
  <c r="E947" i="10"/>
  <c r="D947" i="10"/>
  <c r="C947" i="10"/>
  <c r="I945" i="10"/>
  <c r="H945" i="10"/>
  <c r="F945" i="10"/>
  <c r="L943" i="10"/>
  <c r="K943" i="10"/>
  <c r="J943" i="10"/>
  <c r="G943" i="10"/>
  <c r="E943" i="10"/>
  <c r="D943" i="10"/>
  <c r="C943" i="10"/>
  <c r="I926" i="10"/>
  <c r="H926" i="10"/>
  <c r="F926" i="10"/>
  <c r="L924" i="10"/>
  <c r="L922" i="10" s="1"/>
  <c r="L920" i="10" s="1"/>
  <c r="L918" i="10" s="1"/>
  <c r="L916" i="10" s="1"/>
  <c r="K924" i="10"/>
  <c r="K922" i="10" s="1"/>
  <c r="K920" i="10" s="1"/>
  <c r="K918" i="10" s="1"/>
  <c r="K916" i="10" s="1"/>
  <c r="J924" i="10"/>
  <c r="J922" i="10" s="1"/>
  <c r="J920" i="10" s="1"/>
  <c r="J918" i="10" s="1"/>
  <c r="J916" i="10" s="1"/>
  <c r="G924" i="10"/>
  <c r="G922" i="10" s="1"/>
  <c r="E924" i="10"/>
  <c r="E922" i="10" s="1"/>
  <c r="E920" i="10" s="1"/>
  <c r="E918" i="10" s="1"/>
  <c r="E916" i="10" s="1"/>
  <c r="D924" i="10"/>
  <c r="C924" i="10"/>
  <c r="H924" i="10" s="1"/>
  <c r="I910" i="10"/>
  <c r="H910" i="10"/>
  <c r="F910" i="10"/>
  <c r="L908" i="10"/>
  <c r="L906" i="10" s="1"/>
  <c r="L904" i="10" s="1"/>
  <c r="L902" i="10" s="1"/>
  <c r="K908" i="10"/>
  <c r="K906" i="10" s="1"/>
  <c r="K904" i="10" s="1"/>
  <c r="K902" i="10" s="1"/>
  <c r="J908" i="10"/>
  <c r="J906" i="10" s="1"/>
  <c r="J904" i="10" s="1"/>
  <c r="J902" i="10" s="1"/>
  <c r="G908" i="10"/>
  <c r="G906" i="10" s="1"/>
  <c r="E908" i="10"/>
  <c r="D908" i="10"/>
  <c r="D906" i="10" s="1"/>
  <c r="C908" i="10"/>
  <c r="H908" i="10" s="1"/>
  <c r="I897" i="10"/>
  <c r="H897" i="10"/>
  <c r="F897" i="10"/>
  <c r="L895" i="10"/>
  <c r="L893" i="10" s="1"/>
  <c r="L891" i="10" s="1"/>
  <c r="L889" i="10" s="1"/>
  <c r="K895" i="10"/>
  <c r="K893" i="10" s="1"/>
  <c r="K891" i="10" s="1"/>
  <c r="K889" i="10" s="1"/>
  <c r="J895" i="10"/>
  <c r="J893" i="10" s="1"/>
  <c r="J891" i="10" s="1"/>
  <c r="J889" i="10" s="1"/>
  <c r="G895" i="10"/>
  <c r="G893" i="10" s="1"/>
  <c r="E895" i="10"/>
  <c r="E893" i="10" s="1"/>
  <c r="E891" i="10" s="1"/>
  <c r="E889" i="10" s="1"/>
  <c r="D895" i="10"/>
  <c r="C895" i="10"/>
  <c r="H895" i="10" s="1"/>
  <c r="I884" i="10"/>
  <c r="H884" i="10"/>
  <c r="F884" i="10"/>
  <c r="L882" i="10"/>
  <c r="L880" i="10" s="1"/>
  <c r="L878" i="10" s="1"/>
  <c r="L876" i="10" s="1"/>
  <c r="K882" i="10"/>
  <c r="K880" i="10" s="1"/>
  <c r="K878" i="10" s="1"/>
  <c r="K876" i="10" s="1"/>
  <c r="J882" i="10"/>
  <c r="J880" i="10" s="1"/>
  <c r="J878" i="10" s="1"/>
  <c r="J876" i="10" s="1"/>
  <c r="G882" i="10"/>
  <c r="E882" i="10"/>
  <c r="D882" i="10"/>
  <c r="D880" i="10" s="1"/>
  <c r="C882" i="10"/>
  <c r="H882" i="10" s="1"/>
  <c r="I865" i="10"/>
  <c r="H865" i="10"/>
  <c r="F865" i="10"/>
  <c r="L863" i="10"/>
  <c r="L861" i="10" s="1"/>
  <c r="L859" i="10" s="1"/>
  <c r="L857" i="10" s="1"/>
  <c r="L855" i="10" s="1"/>
  <c r="K863" i="10"/>
  <c r="K861" i="10" s="1"/>
  <c r="K859" i="10" s="1"/>
  <c r="K857" i="10" s="1"/>
  <c r="K855" i="10" s="1"/>
  <c r="J863" i="10"/>
  <c r="J861" i="10" s="1"/>
  <c r="J859" i="10" s="1"/>
  <c r="J857" i="10" s="1"/>
  <c r="J855" i="10" s="1"/>
  <c r="G863" i="10"/>
  <c r="G861" i="10" s="1"/>
  <c r="G859" i="10" s="1"/>
  <c r="G857" i="10" s="1"/>
  <c r="E863" i="10"/>
  <c r="D863" i="10"/>
  <c r="C863" i="10"/>
  <c r="C861" i="10" s="1"/>
  <c r="C859" i="10" s="1"/>
  <c r="I849" i="10"/>
  <c r="H849" i="10"/>
  <c r="F849" i="10"/>
  <c r="L847" i="10"/>
  <c r="L845" i="10" s="1"/>
  <c r="L843" i="10" s="1"/>
  <c r="L841" i="10" s="1"/>
  <c r="K847" i="10"/>
  <c r="K845" i="10" s="1"/>
  <c r="K843" i="10" s="1"/>
  <c r="K841" i="10" s="1"/>
  <c r="J847" i="10"/>
  <c r="J845" i="10" s="1"/>
  <c r="J843" i="10" s="1"/>
  <c r="J841" i="10" s="1"/>
  <c r="G847" i="10"/>
  <c r="G845" i="10" s="1"/>
  <c r="G843" i="10" s="1"/>
  <c r="E847" i="10"/>
  <c r="E845" i="10" s="1"/>
  <c r="E843" i="10" s="1"/>
  <c r="E841" i="10" s="1"/>
  <c r="D847" i="10"/>
  <c r="C847" i="10"/>
  <c r="I836" i="10"/>
  <c r="H836" i="10"/>
  <c r="F836" i="10"/>
  <c r="L834" i="10"/>
  <c r="L832" i="10" s="1"/>
  <c r="L830" i="10" s="1"/>
  <c r="L828" i="10" s="1"/>
  <c r="K834" i="10"/>
  <c r="K832" i="10" s="1"/>
  <c r="K830" i="10" s="1"/>
  <c r="K828" i="10" s="1"/>
  <c r="J834" i="10"/>
  <c r="J832" i="10" s="1"/>
  <c r="J830" i="10" s="1"/>
  <c r="J828" i="10" s="1"/>
  <c r="G834" i="10"/>
  <c r="G832" i="10" s="1"/>
  <c r="G830" i="10" s="1"/>
  <c r="G828" i="10" s="1"/>
  <c r="E834" i="10"/>
  <c r="D834" i="10"/>
  <c r="C834" i="10"/>
  <c r="C832" i="10" s="1"/>
  <c r="C830" i="10" s="1"/>
  <c r="I817" i="10"/>
  <c r="H817" i="10"/>
  <c r="F817" i="10"/>
  <c r="L815" i="10"/>
  <c r="L813" i="10" s="1"/>
  <c r="K815" i="10"/>
  <c r="K813" i="10" s="1"/>
  <c r="J815" i="10"/>
  <c r="J813" i="10" s="1"/>
  <c r="G815" i="10"/>
  <c r="G813" i="10" s="1"/>
  <c r="E815" i="10"/>
  <c r="E813" i="10" s="1"/>
  <c r="D815" i="10"/>
  <c r="C815" i="10"/>
  <c r="C813" i="10" s="1"/>
  <c r="H813" i="10" s="1"/>
  <c r="I810" i="10"/>
  <c r="H810" i="10"/>
  <c r="F810" i="10"/>
  <c r="L808" i="10"/>
  <c r="L806" i="10" s="1"/>
  <c r="K808" i="10"/>
  <c r="K806" i="10" s="1"/>
  <c r="J808" i="10"/>
  <c r="J806" i="10" s="1"/>
  <c r="G808" i="10"/>
  <c r="G806" i="10" s="1"/>
  <c r="E808" i="10"/>
  <c r="E806" i="10" s="1"/>
  <c r="D808" i="10"/>
  <c r="C808" i="10"/>
  <c r="I794" i="10"/>
  <c r="H794" i="10"/>
  <c r="F794" i="10"/>
  <c r="L792" i="10"/>
  <c r="L790" i="10" s="1"/>
  <c r="L788" i="10" s="1"/>
  <c r="L786" i="10" s="1"/>
  <c r="L784" i="10" s="1"/>
  <c r="K792" i="10"/>
  <c r="K790" i="10" s="1"/>
  <c r="K788" i="10" s="1"/>
  <c r="K786" i="10" s="1"/>
  <c r="K784" i="10" s="1"/>
  <c r="J792" i="10"/>
  <c r="J790" i="10" s="1"/>
  <c r="J788" i="10" s="1"/>
  <c r="J786" i="10" s="1"/>
  <c r="J784" i="10" s="1"/>
  <c r="G792" i="10"/>
  <c r="G790" i="10" s="1"/>
  <c r="E792" i="10"/>
  <c r="D792" i="10"/>
  <c r="C792" i="10"/>
  <c r="C790" i="10" s="1"/>
  <c r="I775" i="10"/>
  <c r="H775" i="10"/>
  <c r="F775" i="10"/>
  <c r="L773" i="10"/>
  <c r="L771" i="10" s="1"/>
  <c r="L769" i="10" s="1"/>
  <c r="L767" i="10" s="1"/>
  <c r="K773" i="10"/>
  <c r="K771" i="10" s="1"/>
  <c r="K769" i="10" s="1"/>
  <c r="K767" i="10" s="1"/>
  <c r="J773" i="10"/>
  <c r="J771" i="10" s="1"/>
  <c r="J769" i="10" s="1"/>
  <c r="J767" i="10" s="1"/>
  <c r="G773" i="10"/>
  <c r="E773" i="10"/>
  <c r="E771" i="10" s="1"/>
  <c r="E769" i="10" s="1"/>
  <c r="E767" i="10" s="1"/>
  <c r="D773" i="10"/>
  <c r="D771" i="10" s="1"/>
  <c r="D769" i="10" s="1"/>
  <c r="C773" i="10"/>
  <c r="C771" i="10" s="1"/>
  <c r="I762" i="10"/>
  <c r="H762" i="10"/>
  <c r="F762" i="10"/>
  <c r="I761" i="10"/>
  <c r="H761" i="10"/>
  <c r="F761" i="10"/>
  <c r="L759" i="10"/>
  <c r="L757" i="10" s="1"/>
  <c r="L755" i="10" s="1"/>
  <c r="L753" i="10" s="1"/>
  <c r="K759" i="10"/>
  <c r="K757" i="10" s="1"/>
  <c r="K755" i="10" s="1"/>
  <c r="K753" i="10" s="1"/>
  <c r="J759" i="10"/>
  <c r="J757" i="10" s="1"/>
  <c r="J755" i="10" s="1"/>
  <c r="J753" i="10" s="1"/>
  <c r="G759" i="10"/>
  <c r="G757" i="10" s="1"/>
  <c r="E759" i="10"/>
  <c r="E757" i="10" s="1"/>
  <c r="E755" i="10" s="1"/>
  <c r="E753" i="10" s="1"/>
  <c r="D759" i="10"/>
  <c r="D757" i="10" s="1"/>
  <c r="C759" i="10"/>
  <c r="C757" i="10" s="1"/>
  <c r="C755" i="10" s="1"/>
  <c r="I748" i="10"/>
  <c r="H748" i="10"/>
  <c r="F748" i="10"/>
  <c r="L746" i="10"/>
  <c r="L744" i="10" s="1"/>
  <c r="L742" i="10" s="1"/>
  <c r="L740" i="10" s="1"/>
  <c r="K746" i="10"/>
  <c r="K744" i="10" s="1"/>
  <c r="K742" i="10" s="1"/>
  <c r="K740" i="10" s="1"/>
  <c r="J746" i="10"/>
  <c r="J744" i="10" s="1"/>
  <c r="J742" i="10" s="1"/>
  <c r="J740" i="10" s="1"/>
  <c r="G746" i="10"/>
  <c r="E746" i="10"/>
  <c r="E744" i="10" s="1"/>
  <c r="E742" i="10" s="1"/>
  <c r="E740" i="10" s="1"/>
  <c r="D746" i="10"/>
  <c r="C746" i="10"/>
  <c r="C744" i="10" s="1"/>
  <c r="H744" i="10" s="1"/>
  <c r="I732" i="10"/>
  <c r="H732" i="10"/>
  <c r="F732" i="10"/>
  <c r="L730" i="10"/>
  <c r="L728" i="10" s="1"/>
  <c r="L726" i="10" s="1"/>
  <c r="L724" i="10" s="1"/>
  <c r="L722" i="10" s="1"/>
  <c r="K730" i="10"/>
  <c r="K728" i="10" s="1"/>
  <c r="K726" i="10" s="1"/>
  <c r="K724" i="10" s="1"/>
  <c r="K722" i="10" s="1"/>
  <c r="J730" i="10"/>
  <c r="J728" i="10" s="1"/>
  <c r="J726" i="10" s="1"/>
  <c r="J724" i="10" s="1"/>
  <c r="J722" i="10" s="1"/>
  <c r="G730" i="10"/>
  <c r="G728" i="10" s="1"/>
  <c r="E730" i="10"/>
  <c r="E728" i="10" s="1"/>
  <c r="E726" i="10" s="1"/>
  <c r="E724" i="10" s="1"/>
  <c r="E722" i="10" s="1"/>
  <c r="D730" i="10"/>
  <c r="D728" i="10" s="1"/>
  <c r="C730" i="10"/>
  <c r="C728" i="10" s="1"/>
  <c r="I716" i="10"/>
  <c r="H716" i="10"/>
  <c r="F716" i="10"/>
  <c r="I715" i="10"/>
  <c r="H715" i="10"/>
  <c r="F715" i="10"/>
  <c r="L713" i="10"/>
  <c r="L711" i="10" s="1"/>
  <c r="L709" i="10" s="1"/>
  <c r="L707" i="10" s="1"/>
  <c r="L705" i="10" s="1"/>
  <c r="K713" i="10"/>
  <c r="K711" i="10" s="1"/>
  <c r="K709" i="10" s="1"/>
  <c r="K707" i="10" s="1"/>
  <c r="K705" i="10" s="1"/>
  <c r="J713" i="10"/>
  <c r="J711" i="10" s="1"/>
  <c r="J709" i="10" s="1"/>
  <c r="J707" i="10" s="1"/>
  <c r="J705" i="10" s="1"/>
  <c r="G713" i="10"/>
  <c r="G711" i="10" s="1"/>
  <c r="G709" i="10" s="1"/>
  <c r="G707" i="10" s="1"/>
  <c r="E713" i="10"/>
  <c r="E711" i="10" s="1"/>
  <c r="E709" i="10" s="1"/>
  <c r="E707" i="10" s="1"/>
  <c r="E705" i="10" s="1"/>
  <c r="D713" i="10"/>
  <c r="C713" i="10"/>
  <c r="I699" i="10"/>
  <c r="H699" i="10"/>
  <c r="F699" i="10"/>
  <c r="L697" i="10"/>
  <c r="L695" i="10" s="1"/>
  <c r="L693" i="10" s="1"/>
  <c r="L691" i="10" s="1"/>
  <c r="K697" i="10"/>
  <c r="K695" i="10" s="1"/>
  <c r="K693" i="10" s="1"/>
  <c r="K691" i="10" s="1"/>
  <c r="J697" i="10"/>
  <c r="J695" i="10" s="1"/>
  <c r="J693" i="10" s="1"/>
  <c r="J691" i="10" s="1"/>
  <c r="G697" i="10"/>
  <c r="E697" i="10"/>
  <c r="E695" i="10" s="1"/>
  <c r="E693" i="10" s="1"/>
  <c r="E691" i="10" s="1"/>
  <c r="D697" i="10"/>
  <c r="D695" i="10" s="1"/>
  <c r="D693" i="10" s="1"/>
  <c r="D691" i="10" s="1"/>
  <c r="C697" i="10"/>
  <c r="C695" i="10" s="1"/>
  <c r="C693" i="10" s="1"/>
  <c r="C691" i="10" s="1"/>
  <c r="I686" i="10"/>
  <c r="H686" i="10"/>
  <c r="F686" i="10"/>
  <c r="L684" i="10"/>
  <c r="L682" i="10" s="1"/>
  <c r="L680" i="10" s="1"/>
  <c r="L678" i="10" s="1"/>
  <c r="K684" i="10"/>
  <c r="K682" i="10" s="1"/>
  <c r="K680" i="10" s="1"/>
  <c r="K678" i="10" s="1"/>
  <c r="J684" i="10"/>
  <c r="J682" i="10" s="1"/>
  <c r="J680" i="10" s="1"/>
  <c r="J678" i="10" s="1"/>
  <c r="G684" i="10"/>
  <c r="E684" i="10"/>
  <c r="E682" i="10" s="1"/>
  <c r="E680" i="10" s="1"/>
  <c r="E678" i="10" s="1"/>
  <c r="D684" i="10"/>
  <c r="C684" i="10"/>
  <c r="H684" i="10" s="1"/>
  <c r="I670" i="10"/>
  <c r="H670" i="10"/>
  <c r="F670" i="10"/>
  <c r="L668" i="10"/>
  <c r="L666" i="10" s="1"/>
  <c r="L664" i="10" s="1"/>
  <c r="L662" i="10" s="1"/>
  <c r="L660" i="10" s="1"/>
  <c r="K668" i="10"/>
  <c r="K666" i="10" s="1"/>
  <c r="K664" i="10" s="1"/>
  <c r="K662" i="10" s="1"/>
  <c r="K660" i="10" s="1"/>
  <c r="J668" i="10"/>
  <c r="J666" i="10" s="1"/>
  <c r="J664" i="10" s="1"/>
  <c r="J662" i="10" s="1"/>
  <c r="J660" i="10" s="1"/>
  <c r="G668" i="10"/>
  <c r="E668" i="10"/>
  <c r="D668" i="10"/>
  <c r="D666" i="10" s="1"/>
  <c r="C668" i="10"/>
  <c r="C666" i="10" s="1"/>
  <c r="C664" i="10" s="1"/>
  <c r="C662" i="10" s="1"/>
  <c r="I654" i="10"/>
  <c r="H654" i="10"/>
  <c r="F654" i="10"/>
  <c r="L652" i="10"/>
  <c r="L650" i="10" s="1"/>
  <c r="L648" i="10" s="1"/>
  <c r="L646" i="10" s="1"/>
  <c r="K652" i="10"/>
  <c r="K650" i="10" s="1"/>
  <c r="K648" i="10" s="1"/>
  <c r="K646" i="10" s="1"/>
  <c r="J652" i="10"/>
  <c r="J650" i="10" s="1"/>
  <c r="J648" i="10" s="1"/>
  <c r="J646" i="10" s="1"/>
  <c r="G652" i="10"/>
  <c r="E652" i="10"/>
  <c r="E650" i="10" s="1"/>
  <c r="E648" i="10" s="1"/>
  <c r="E646" i="10" s="1"/>
  <c r="D652" i="10"/>
  <c r="C652" i="10"/>
  <c r="C650" i="10" s="1"/>
  <c r="I641" i="10"/>
  <c r="H641" i="10"/>
  <c r="F641" i="10"/>
  <c r="L639" i="10"/>
  <c r="L637" i="10" s="1"/>
  <c r="L635" i="10" s="1"/>
  <c r="L633" i="10" s="1"/>
  <c r="K639" i="10"/>
  <c r="K637" i="10" s="1"/>
  <c r="K635" i="10" s="1"/>
  <c r="K633" i="10" s="1"/>
  <c r="J639" i="10"/>
  <c r="J637" i="10" s="1"/>
  <c r="J635" i="10" s="1"/>
  <c r="J633" i="10" s="1"/>
  <c r="G639" i="10"/>
  <c r="E639" i="10"/>
  <c r="D639" i="10"/>
  <c r="D637" i="10" s="1"/>
  <c r="D635" i="10" s="1"/>
  <c r="C639" i="10"/>
  <c r="H639" i="10" s="1"/>
  <c r="I625" i="10"/>
  <c r="H625" i="10"/>
  <c r="F625" i="10"/>
  <c r="L623" i="10"/>
  <c r="L621" i="10" s="1"/>
  <c r="L619" i="10" s="1"/>
  <c r="L617" i="10" s="1"/>
  <c r="L615" i="10" s="1"/>
  <c r="K623" i="10"/>
  <c r="K621" i="10" s="1"/>
  <c r="K619" i="10" s="1"/>
  <c r="K617" i="10" s="1"/>
  <c r="K615" i="10" s="1"/>
  <c r="J623" i="10"/>
  <c r="J621" i="10" s="1"/>
  <c r="J619" i="10" s="1"/>
  <c r="J617" i="10" s="1"/>
  <c r="J615" i="10" s="1"/>
  <c r="G623" i="10"/>
  <c r="E623" i="10"/>
  <c r="E621" i="10" s="1"/>
  <c r="E619" i="10" s="1"/>
  <c r="E617" i="10" s="1"/>
  <c r="E615" i="10" s="1"/>
  <c r="D623" i="10"/>
  <c r="C623" i="10"/>
  <c r="C621" i="10" s="1"/>
  <c r="C619" i="10" s="1"/>
  <c r="C617" i="10" s="1"/>
  <c r="I606" i="10"/>
  <c r="H606" i="10"/>
  <c r="F606" i="10"/>
  <c r="L604" i="10"/>
  <c r="L602" i="10" s="1"/>
  <c r="K604" i="10"/>
  <c r="K602" i="10" s="1"/>
  <c r="J604" i="10"/>
  <c r="J602" i="10" s="1"/>
  <c r="G604" i="10"/>
  <c r="G602" i="10" s="1"/>
  <c r="E604" i="10"/>
  <c r="E602" i="10" s="1"/>
  <c r="D604" i="10"/>
  <c r="D602" i="10" s="1"/>
  <c r="C604" i="10"/>
  <c r="C602" i="10" s="1"/>
  <c r="I599" i="10"/>
  <c r="H599" i="10"/>
  <c r="F599" i="10"/>
  <c r="L597" i="10"/>
  <c r="L595" i="10" s="1"/>
  <c r="K597" i="10"/>
  <c r="K595" i="10" s="1"/>
  <c r="J597" i="10"/>
  <c r="J595" i="10" s="1"/>
  <c r="G597" i="10"/>
  <c r="G595" i="10" s="1"/>
  <c r="E597" i="10"/>
  <c r="E595" i="10" s="1"/>
  <c r="D597" i="10"/>
  <c r="D595" i="10" s="1"/>
  <c r="C597" i="10"/>
  <c r="H597" i="10" s="1"/>
  <c r="I580" i="10"/>
  <c r="H580" i="10"/>
  <c r="F580" i="10"/>
  <c r="L578" i="10"/>
  <c r="L576" i="10" s="1"/>
  <c r="K578" i="10"/>
  <c r="K576" i="10" s="1"/>
  <c r="J578" i="10"/>
  <c r="J576" i="10" s="1"/>
  <c r="G578" i="10"/>
  <c r="G576" i="10" s="1"/>
  <c r="E578" i="10"/>
  <c r="E576" i="10" s="1"/>
  <c r="D578" i="10"/>
  <c r="D576" i="10" s="1"/>
  <c r="C578" i="10"/>
  <c r="C576" i="10" s="1"/>
  <c r="I573" i="10"/>
  <c r="H573" i="10"/>
  <c r="F573" i="10"/>
  <c r="L571" i="10"/>
  <c r="L569" i="10" s="1"/>
  <c r="K571" i="10"/>
  <c r="K569" i="10" s="1"/>
  <c r="J571" i="10"/>
  <c r="J569" i="10" s="1"/>
  <c r="G571" i="10"/>
  <c r="E571" i="10"/>
  <c r="E569" i="10" s="1"/>
  <c r="D571" i="10"/>
  <c r="I571" i="10" s="1"/>
  <c r="C571" i="10"/>
  <c r="C569" i="10" s="1"/>
  <c r="I560" i="10"/>
  <c r="H560" i="10"/>
  <c r="F560" i="10"/>
  <c r="L558" i="10"/>
  <c r="K558" i="10"/>
  <c r="J558" i="10"/>
  <c r="G558" i="10"/>
  <c r="E558" i="10"/>
  <c r="D558" i="10"/>
  <c r="C558" i="10"/>
  <c r="I556" i="10"/>
  <c r="H556" i="10"/>
  <c r="F556" i="10"/>
  <c r="L554" i="10"/>
  <c r="K554" i="10"/>
  <c r="J554" i="10"/>
  <c r="G554" i="10"/>
  <c r="E554" i="10"/>
  <c r="D554" i="10"/>
  <c r="C554" i="10"/>
  <c r="H554" i="10" s="1"/>
  <c r="I543" i="10"/>
  <c r="H543" i="10"/>
  <c r="F543" i="10"/>
  <c r="L541" i="10"/>
  <c r="L539" i="10" s="1"/>
  <c r="K541" i="10"/>
  <c r="K539" i="10" s="1"/>
  <c r="J541" i="10"/>
  <c r="J539" i="10" s="1"/>
  <c r="G541" i="10"/>
  <c r="E541" i="10"/>
  <c r="E539" i="10" s="1"/>
  <c r="D541" i="10"/>
  <c r="D539" i="10" s="1"/>
  <c r="I539" i="10" s="1"/>
  <c r="C541" i="10"/>
  <c r="C539" i="10" s="1"/>
  <c r="I536" i="10"/>
  <c r="H536" i="10"/>
  <c r="F536" i="10"/>
  <c r="L534" i="10"/>
  <c r="K534" i="10"/>
  <c r="J534" i="10"/>
  <c r="G534" i="10"/>
  <c r="E534" i="10"/>
  <c r="D534" i="10"/>
  <c r="I534" i="10" s="1"/>
  <c r="C534" i="10"/>
  <c r="H534" i="10" s="1"/>
  <c r="I532" i="10"/>
  <c r="H532" i="10"/>
  <c r="F532" i="10"/>
  <c r="L530" i="10"/>
  <c r="K530" i="10"/>
  <c r="J530" i="10"/>
  <c r="G530" i="10"/>
  <c r="E530" i="10"/>
  <c r="D530" i="10"/>
  <c r="C530" i="10"/>
  <c r="I522" i="10"/>
  <c r="H522" i="10"/>
  <c r="F522" i="10"/>
  <c r="L520" i="10"/>
  <c r="K520" i="10"/>
  <c r="J520" i="10"/>
  <c r="G520" i="10"/>
  <c r="E520" i="10"/>
  <c r="D520" i="10"/>
  <c r="C520" i="10"/>
  <c r="I518" i="10"/>
  <c r="H518" i="10"/>
  <c r="F518" i="10"/>
  <c r="L516" i="10"/>
  <c r="K516" i="10"/>
  <c r="J516" i="10"/>
  <c r="G516" i="10"/>
  <c r="E516" i="10"/>
  <c r="D516" i="10"/>
  <c r="C516" i="10"/>
  <c r="I505" i="10"/>
  <c r="H505" i="10"/>
  <c r="F505" i="10"/>
  <c r="L503" i="10"/>
  <c r="L501" i="10" s="1"/>
  <c r="L499" i="10" s="1"/>
  <c r="K503" i="10"/>
  <c r="K501" i="10" s="1"/>
  <c r="K499" i="10" s="1"/>
  <c r="J503" i="10"/>
  <c r="J501" i="10" s="1"/>
  <c r="J499" i="10" s="1"/>
  <c r="G503" i="10"/>
  <c r="E503" i="10"/>
  <c r="E501" i="10" s="1"/>
  <c r="E499" i="10" s="1"/>
  <c r="D503" i="10"/>
  <c r="C503" i="10"/>
  <c r="I495" i="10"/>
  <c r="H495" i="10"/>
  <c r="F495" i="10"/>
  <c r="L493" i="10"/>
  <c r="K493" i="10"/>
  <c r="J493" i="10"/>
  <c r="G493" i="10"/>
  <c r="E493" i="10"/>
  <c r="D493" i="10"/>
  <c r="C493" i="10"/>
  <c r="H493" i="10" s="1"/>
  <c r="I491" i="10"/>
  <c r="H491" i="10"/>
  <c r="F491" i="10"/>
  <c r="I490" i="10"/>
  <c r="H490" i="10"/>
  <c r="F490" i="10"/>
  <c r="L488" i="10"/>
  <c r="K488" i="10"/>
  <c r="J488" i="10"/>
  <c r="G488" i="10"/>
  <c r="E488" i="10"/>
  <c r="D488" i="10"/>
  <c r="C488" i="10"/>
  <c r="I471" i="10"/>
  <c r="H471" i="10"/>
  <c r="F471" i="10"/>
  <c r="L469" i="10"/>
  <c r="L467" i="10" s="1"/>
  <c r="L465" i="10" s="1"/>
  <c r="L463" i="10" s="1"/>
  <c r="K469" i="10"/>
  <c r="K467" i="10" s="1"/>
  <c r="K465" i="10" s="1"/>
  <c r="K463" i="10" s="1"/>
  <c r="J469" i="10"/>
  <c r="J467" i="10" s="1"/>
  <c r="J465" i="10" s="1"/>
  <c r="J463" i="10" s="1"/>
  <c r="G469" i="10"/>
  <c r="E469" i="10"/>
  <c r="E467" i="10" s="1"/>
  <c r="E465" i="10" s="1"/>
  <c r="E463" i="10" s="1"/>
  <c r="D469" i="10"/>
  <c r="D467" i="10" s="1"/>
  <c r="C469" i="10"/>
  <c r="C467" i="10" s="1"/>
  <c r="I458" i="10"/>
  <c r="H458" i="10"/>
  <c r="F458" i="10"/>
  <c r="L456" i="10"/>
  <c r="L454" i="10" s="1"/>
  <c r="L452" i="10" s="1"/>
  <c r="L450" i="10" s="1"/>
  <c r="K456" i="10"/>
  <c r="K454" i="10" s="1"/>
  <c r="K452" i="10" s="1"/>
  <c r="K450" i="10" s="1"/>
  <c r="J456" i="10"/>
  <c r="J454" i="10" s="1"/>
  <c r="J452" i="10" s="1"/>
  <c r="J450" i="10" s="1"/>
  <c r="G456" i="10"/>
  <c r="G454" i="10" s="1"/>
  <c r="G452" i="10" s="1"/>
  <c r="E456" i="10"/>
  <c r="E454" i="10" s="1"/>
  <c r="E452" i="10" s="1"/>
  <c r="E450" i="10" s="1"/>
  <c r="D456" i="10"/>
  <c r="D454" i="10" s="1"/>
  <c r="C456" i="10"/>
  <c r="C454" i="10" s="1"/>
  <c r="C452" i="10" s="1"/>
  <c r="H452" i="10" s="1"/>
  <c r="I445" i="10"/>
  <c r="H445" i="10"/>
  <c r="F445" i="10"/>
  <c r="L443" i="10"/>
  <c r="L441" i="10" s="1"/>
  <c r="L439" i="10" s="1"/>
  <c r="L437" i="10" s="1"/>
  <c r="K443" i="10"/>
  <c r="K441" i="10" s="1"/>
  <c r="K439" i="10" s="1"/>
  <c r="K437" i="10" s="1"/>
  <c r="J443" i="10"/>
  <c r="J441" i="10" s="1"/>
  <c r="J439" i="10" s="1"/>
  <c r="J437" i="10" s="1"/>
  <c r="G443" i="10"/>
  <c r="G441" i="10" s="1"/>
  <c r="E443" i="10"/>
  <c r="E441" i="10" s="1"/>
  <c r="E439" i="10" s="1"/>
  <c r="E437" i="10" s="1"/>
  <c r="D443" i="10"/>
  <c r="D441" i="10" s="1"/>
  <c r="D439" i="10" s="1"/>
  <c r="C443" i="10"/>
  <c r="C441" i="10" s="1"/>
  <c r="C439" i="10" s="1"/>
  <c r="I426" i="10"/>
  <c r="H426" i="10"/>
  <c r="F426" i="10"/>
  <c r="L424" i="10"/>
  <c r="L422" i="10" s="1"/>
  <c r="L420" i="10" s="1"/>
  <c r="L418" i="10" s="1"/>
  <c r="L416" i="10" s="1"/>
  <c r="K424" i="10"/>
  <c r="K422" i="10" s="1"/>
  <c r="K420" i="10" s="1"/>
  <c r="K418" i="10" s="1"/>
  <c r="K416" i="10" s="1"/>
  <c r="J424" i="10"/>
  <c r="J422" i="10" s="1"/>
  <c r="J420" i="10" s="1"/>
  <c r="J418" i="10" s="1"/>
  <c r="J416" i="10" s="1"/>
  <c r="G424" i="10"/>
  <c r="G422" i="10" s="1"/>
  <c r="G420" i="10" s="1"/>
  <c r="G418" i="10" s="1"/>
  <c r="E424" i="10"/>
  <c r="E422" i="10" s="1"/>
  <c r="E420" i="10" s="1"/>
  <c r="E418" i="10" s="1"/>
  <c r="E416" i="10" s="1"/>
  <c r="D424" i="10"/>
  <c r="C424" i="10"/>
  <c r="C422" i="10" s="1"/>
  <c r="I410" i="10"/>
  <c r="H410" i="10"/>
  <c r="F410" i="10"/>
  <c r="L408" i="10"/>
  <c r="L406" i="10" s="1"/>
  <c r="L404" i="10" s="1"/>
  <c r="L402" i="10" s="1"/>
  <c r="L400" i="10" s="1"/>
  <c r="K408" i="10"/>
  <c r="K406" i="10" s="1"/>
  <c r="K404" i="10" s="1"/>
  <c r="K402" i="10" s="1"/>
  <c r="K400" i="10" s="1"/>
  <c r="J408" i="10"/>
  <c r="J406" i="10" s="1"/>
  <c r="J404" i="10" s="1"/>
  <c r="J402" i="10" s="1"/>
  <c r="J400" i="10" s="1"/>
  <c r="G408" i="10"/>
  <c r="G406" i="10" s="1"/>
  <c r="G404" i="10" s="1"/>
  <c r="E408" i="10"/>
  <c r="E406" i="10" s="1"/>
  <c r="E404" i="10" s="1"/>
  <c r="E402" i="10" s="1"/>
  <c r="E400" i="10" s="1"/>
  <c r="D408" i="10"/>
  <c r="C408" i="10"/>
  <c r="I394" i="10"/>
  <c r="H394" i="10"/>
  <c r="F394" i="10"/>
  <c r="L392" i="10"/>
  <c r="L390" i="10" s="1"/>
  <c r="L388" i="10" s="1"/>
  <c r="L386" i="10" s="1"/>
  <c r="K392" i="10"/>
  <c r="K390" i="10" s="1"/>
  <c r="K388" i="10" s="1"/>
  <c r="K386" i="10" s="1"/>
  <c r="J392" i="10"/>
  <c r="J390" i="10" s="1"/>
  <c r="J388" i="10" s="1"/>
  <c r="J386" i="10" s="1"/>
  <c r="G392" i="10"/>
  <c r="G390" i="10" s="1"/>
  <c r="G388" i="10" s="1"/>
  <c r="E392" i="10"/>
  <c r="E390" i="10" s="1"/>
  <c r="E388" i="10" s="1"/>
  <c r="E386" i="10" s="1"/>
  <c r="D392" i="10"/>
  <c r="D390" i="10" s="1"/>
  <c r="C392" i="10"/>
  <c r="C390" i="10" s="1"/>
  <c r="I381" i="10"/>
  <c r="H381" i="10"/>
  <c r="F381" i="10"/>
  <c r="L379" i="10"/>
  <c r="L377" i="10" s="1"/>
  <c r="L375" i="10" s="1"/>
  <c r="L373" i="10" s="1"/>
  <c r="K379" i="10"/>
  <c r="K377" i="10" s="1"/>
  <c r="K375" i="10" s="1"/>
  <c r="K373" i="10" s="1"/>
  <c r="J379" i="10"/>
  <c r="J377" i="10" s="1"/>
  <c r="J375" i="10" s="1"/>
  <c r="J373" i="10" s="1"/>
  <c r="G379" i="10"/>
  <c r="E379" i="10"/>
  <c r="E377" i="10" s="1"/>
  <c r="E375" i="10" s="1"/>
  <c r="E373" i="10" s="1"/>
  <c r="D379" i="10"/>
  <c r="C379" i="10"/>
  <c r="I362" i="10"/>
  <c r="H362" i="10"/>
  <c r="F362" i="10"/>
  <c r="L360" i="10"/>
  <c r="L358" i="10" s="1"/>
  <c r="L356" i="10" s="1"/>
  <c r="L354" i="10" s="1"/>
  <c r="L352" i="10" s="1"/>
  <c r="K360" i="10"/>
  <c r="K358" i="10" s="1"/>
  <c r="K356" i="10" s="1"/>
  <c r="K354" i="10" s="1"/>
  <c r="K352" i="10" s="1"/>
  <c r="J360" i="10"/>
  <c r="J358" i="10" s="1"/>
  <c r="J356" i="10" s="1"/>
  <c r="J354" i="10" s="1"/>
  <c r="J352" i="10" s="1"/>
  <c r="G360" i="10"/>
  <c r="E360" i="10"/>
  <c r="E358" i="10" s="1"/>
  <c r="E356" i="10" s="1"/>
  <c r="E354" i="10" s="1"/>
  <c r="E352" i="10" s="1"/>
  <c r="D360" i="10"/>
  <c r="I360" i="10" s="1"/>
  <c r="C360" i="10"/>
  <c r="I346" i="10"/>
  <c r="H346" i="10"/>
  <c r="F346" i="10"/>
  <c r="L344" i="10"/>
  <c r="L342" i="10" s="1"/>
  <c r="L340" i="10" s="1"/>
  <c r="L338" i="10" s="1"/>
  <c r="L336" i="10" s="1"/>
  <c r="K344" i="10"/>
  <c r="K342" i="10" s="1"/>
  <c r="K340" i="10" s="1"/>
  <c r="K338" i="10" s="1"/>
  <c r="K336" i="10" s="1"/>
  <c r="J344" i="10"/>
  <c r="J342" i="10" s="1"/>
  <c r="J340" i="10" s="1"/>
  <c r="J338" i="10" s="1"/>
  <c r="J336" i="10" s="1"/>
  <c r="G344" i="10"/>
  <c r="G342" i="10" s="1"/>
  <c r="E344" i="10"/>
  <c r="E342" i="10" s="1"/>
  <c r="E340" i="10" s="1"/>
  <c r="E338" i="10" s="1"/>
  <c r="D344" i="10"/>
  <c r="D342" i="10" s="1"/>
  <c r="D340" i="10" s="1"/>
  <c r="D338" i="10" s="1"/>
  <c r="D336" i="10" s="1"/>
  <c r="C344" i="10"/>
  <c r="C342" i="10" s="1"/>
  <c r="C340" i="10" s="1"/>
  <c r="I330" i="10"/>
  <c r="H330" i="10"/>
  <c r="F330" i="10"/>
  <c r="I329" i="10"/>
  <c r="H329" i="10"/>
  <c r="F329" i="10"/>
  <c r="L327" i="10"/>
  <c r="K327" i="10"/>
  <c r="J327" i="10"/>
  <c r="G327" i="10"/>
  <c r="E327" i="10"/>
  <c r="D327" i="10"/>
  <c r="C327" i="10"/>
  <c r="I325" i="10"/>
  <c r="H325" i="10"/>
  <c r="F325" i="10"/>
  <c r="L323" i="10"/>
  <c r="K323" i="10"/>
  <c r="J323" i="10"/>
  <c r="G323" i="10"/>
  <c r="E323" i="10"/>
  <c r="D323" i="10"/>
  <c r="C323" i="10"/>
  <c r="H323" i="10" s="1"/>
  <c r="I309" i="10"/>
  <c r="H309" i="10"/>
  <c r="F309" i="10"/>
  <c r="L307" i="10"/>
  <c r="L305" i="10" s="1"/>
  <c r="L303" i="10" s="1"/>
  <c r="L301" i="10" s="1"/>
  <c r="L299" i="10" s="1"/>
  <c r="K307" i="10"/>
  <c r="K305" i="10" s="1"/>
  <c r="K303" i="10" s="1"/>
  <c r="K301" i="10" s="1"/>
  <c r="K299" i="10" s="1"/>
  <c r="J307" i="10"/>
  <c r="J305" i="10" s="1"/>
  <c r="J303" i="10" s="1"/>
  <c r="J301" i="10" s="1"/>
  <c r="J299" i="10" s="1"/>
  <c r="G307" i="10"/>
  <c r="G305" i="10" s="1"/>
  <c r="G303" i="10" s="1"/>
  <c r="G301" i="10" s="1"/>
  <c r="G299" i="10" s="1"/>
  <c r="E307" i="10"/>
  <c r="E305" i="10" s="1"/>
  <c r="E303" i="10" s="1"/>
  <c r="E301" i="10" s="1"/>
  <c r="E299" i="10" s="1"/>
  <c r="D307" i="10"/>
  <c r="D305" i="10" s="1"/>
  <c r="C307" i="10"/>
  <c r="C305" i="10" s="1"/>
  <c r="C303" i="10" s="1"/>
  <c r="C301" i="10" s="1"/>
  <c r="I293" i="10"/>
  <c r="H293" i="10"/>
  <c r="F293" i="10"/>
  <c r="L291" i="10"/>
  <c r="K291" i="10"/>
  <c r="J291" i="10"/>
  <c r="G291" i="10"/>
  <c r="E291" i="10"/>
  <c r="D291" i="10"/>
  <c r="C291" i="10"/>
  <c r="I289" i="10"/>
  <c r="H289" i="10"/>
  <c r="F289" i="10"/>
  <c r="L287" i="10"/>
  <c r="K287" i="10"/>
  <c r="J287" i="10"/>
  <c r="G287" i="10"/>
  <c r="E287" i="10"/>
  <c r="D287" i="10"/>
  <c r="C287" i="10"/>
  <c r="I270" i="10"/>
  <c r="H270" i="10"/>
  <c r="F270" i="10"/>
  <c r="L268" i="10"/>
  <c r="K268" i="10"/>
  <c r="J268" i="10"/>
  <c r="G268" i="10"/>
  <c r="E268" i="10"/>
  <c r="D268" i="10"/>
  <c r="C268" i="10"/>
  <c r="H268" i="10" s="1"/>
  <c r="I266" i="10"/>
  <c r="H266" i="10"/>
  <c r="F266" i="10"/>
  <c r="L264" i="10"/>
  <c r="K264" i="10"/>
  <c r="J264" i="10"/>
  <c r="G264" i="10"/>
  <c r="E264" i="10"/>
  <c r="E262" i="10" s="1"/>
  <c r="E260" i="10" s="1"/>
  <c r="E258" i="10" s="1"/>
  <c r="E256" i="10" s="1"/>
  <c r="E254" i="10" s="1"/>
  <c r="D264" i="10"/>
  <c r="C264" i="10"/>
  <c r="H264" i="10" s="1"/>
  <c r="I247" i="10"/>
  <c r="H247" i="10"/>
  <c r="F247" i="10"/>
  <c r="L245" i="10"/>
  <c r="L243" i="10" s="1"/>
  <c r="L241" i="10" s="1"/>
  <c r="L239" i="10" s="1"/>
  <c r="L237" i="10" s="1"/>
  <c r="K245" i="10"/>
  <c r="K243" i="10" s="1"/>
  <c r="K241" i="10" s="1"/>
  <c r="K239" i="10" s="1"/>
  <c r="K237" i="10" s="1"/>
  <c r="J245" i="10"/>
  <c r="J243" i="10" s="1"/>
  <c r="J241" i="10" s="1"/>
  <c r="J239" i="10" s="1"/>
  <c r="J237" i="10" s="1"/>
  <c r="G245" i="10"/>
  <c r="E245" i="10"/>
  <c r="E243" i="10" s="1"/>
  <c r="D245" i="10"/>
  <c r="D243" i="10" s="1"/>
  <c r="D241" i="10" s="1"/>
  <c r="D239" i="10" s="1"/>
  <c r="C245" i="10"/>
  <c r="H245" i="10" s="1"/>
  <c r="I231" i="10"/>
  <c r="H231" i="10"/>
  <c r="F231" i="10"/>
  <c r="L229" i="10"/>
  <c r="L227" i="10" s="1"/>
  <c r="L225" i="10" s="1"/>
  <c r="L223" i="10" s="1"/>
  <c r="L221" i="10" s="1"/>
  <c r="K229" i="10"/>
  <c r="K227" i="10" s="1"/>
  <c r="K225" i="10" s="1"/>
  <c r="K223" i="10" s="1"/>
  <c r="K221" i="10" s="1"/>
  <c r="J229" i="10"/>
  <c r="J227" i="10" s="1"/>
  <c r="J225" i="10" s="1"/>
  <c r="J223" i="10" s="1"/>
  <c r="J221" i="10" s="1"/>
  <c r="G229" i="10"/>
  <c r="G227" i="10" s="1"/>
  <c r="G225" i="10" s="1"/>
  <c r="E229" i="10"/>
  <c r="E227" i="10" s="1"/>
  <c r="E225" i="10" s="1"/>
  <c r="E223" i="10" s="1"/>
  <c r="E221" i="10" s="1"/>
  <c r="D229" i="10"/>
  <c r="C229" i="10"/>
  <c r="C227" i="10" s="1"/>
  <c r="C225" i="10" s="1"/>
  <c r="I215" i="10"/>
  <c r="H215" i="10"/>
  <c r="F215" i="10"/>
  <c r="L213" i="10"/>
  <c r="L211" i="10" s="1"/>
  <c r="L209" i="10" s="1"/>
  <c r="L207" i="10" s="1"/>
  <c r="L205" i="10" s="1"/>
  <c r="K213" i="10"/>
  <c r="K211" i="10" s="1"/>
  <c r="K209" i="10" s="1"/>
  <c r="K207" i="10" s="1"/>
  <c r="K205" i="10" s="1"/>
  <c r="J213" i="10"/>
  <c r="J211" i="10" s="1"/>
  <c r="J209" i="10" s="1"/>
  <c r="J207" i="10" s="1"/>
  <c r="J205" i="10" s="1"/>
  <c r="G213" i="10"/>
  <c r="G211" i="10" s="1"/>
  <c r="G209" i="10" s="1"/>
  <c r="E213" i="10"/>
  <c r="E211" i="10" s="1"/>
  <c r="E209" i="10" s="1"/>
  <c r="E207" i="10" s="1"/>
  <c r="E205" i="10" s="1"/>
  <c r="D213" i="10"/>
  <c r="D211" i="10" s="1"/>
  <c r="C213" i="10"/>
  <c r="C211" i="10" s="1"/>
  <c r="H211" i="10" s="1"/>
  <c r="I199" i="10"/>
  <c r="H199" i="10"/>
  <c r="F199" i="10"/>
  <c r="L197" i="10"/>
  <c r="L195" i="10" s="1"/>
  <c r="L193" i="10" s="1"/>
  <c r="L191" i="10" s="1"/>
  <c r="K197" i="10"/>
  <c r="K195" i="10" s="1"/>
  <c r="K193" i="10" s="1"/>
  <c r="K191" i="10" s="1"/>
  <c r="J197" i="10"/>
  <c r="J195" i="10" s="1"/>
  <c r="J193" i="10" s="1"/>
  <c r="J191" i="10" s="1"/>
  <c r="G197" i="10"/>
  <c r="G195" i="10" s="1"/>
  <c r="G193" i="10" s="1"/>
  <c r="E197" i="10"/>
  <c r="E195" i="10" s="1"/>
  <c r="E193" i="10" s="1"/>
  <c r="D197" i="10"/>
  <c r="C197" i="10"/>
  <c r="C195" i="10" s="1"/>
  <c r="I186" i="10"/>
  <c r="H186" i="10"/>
  <c r="F186" i="10"/>
  <c r="I185" i="10"/>
  <c r="H185" i="10"/>
  <c r="F185" i="10"/>
  <c r="L183" i="10"/>
  <c r="K183" i="10"/>
  <c r="J183" i="10"/>
  <c r="G183" i="10"/>
  <c r="E183" i="10"/>
  <c r="D183" i="10"/>
  <c r="C183" i="10"/>
  <c r="I181" i="10"/>
  <c r="H181" i="10"/>
  <c r="F181" i="10"/>
  <c r="I180" i="10"/>
  <c r="H180" i="10"/>
  <c r="F180" i="10"/>
  <c r="I179" i="10"/>
  <c r="H179" i="10"/>
  <c r="F179" i="10"/>
  <c r="I178" i="10"/>
  <c r="H178" i="10"/>
  <c r="F178" i="10"/>
  <c r="I177" i="10"/>
  <c r="H177" i="10"/>
  <c r="F177" i="10"/>
  <c r="L175" i="10"/>
  <c r="K175" i="10"/>
  <c r="J175" i="10"/>
  <c r="G175" i="10"/>
  <c r="E175" i="10"/>
  <c r="D175" i="10"/>
  <c r="C175" i="10"/>
  <c r="I170" i="10"/>
  <c r="H170" i="10"/>
  <c r="F170" i="10"/>
  <c r="L168" i="10"/>
  <c r="L166" i="10" s="1"/>
  <c r="K168" i="10"/>
  <c r="K166" i="10" s="1"/>
  <c r="J168" i="10"/>
  <c r="J166" i="10" s="1"/>
  <c r="G168" i="10"/>
  <c r="E168" i="10"/>
  <c r="E166" i="10" s="1"/>
  <c r="D168" i="10"/>
  <c r="D166" i="10" s="1"/>
  <c r="C168" i="10"/>
  <c r="C166" i="10" s="1"/>
  <c r="I157" i="10"/>
  <c r="H157" i="10"/>
  <c r="F157" i="10"/>
  <c r="L155" i="10"/>
  <c r="L153" i="10" s="1"/>
  <c r="L151" i="10" s="1"/>
  <c r="K155" i="10"/>
  <c r="K153" i="10" s="1"/>
  <c r="K151" i="10" s="1"/>
  <c r="J155" i="10"/>
  <c r="J153" i="10" s="1"/>
  <c r="J151" i="10" s="1"/>
  <c r="G155" i="10"/>
  <c r="G153" i="10" s="1"/>
  <c r="E155" i="10"/>
  <c r="E153" i="10" s="1"/>
  <c r="E151" i="10" s="1"/>
  <c r="D155" i="10"/>
  <c r="I155" i="10" s="1"/>
  <c r="C155" i="10"/>
  <c r="H155" i="10" s="1"/>
  <c r="I147" i="10"/>
  <c r="H147" i="10"/>
  <c r="F147" i="10"/>
  <c r="I146" i="10"/>
  <c r="H146" i="10"/>
  <c r="F146" i="10"/>
  <c r="I145" i="10"/>
  <c r="H145" i="10"/>
  <c r="F145" i="10"/>
  <c r="I144" i="10"/>
  <c r="H144" i="10"/>
  <c r="F144" i="10"/>
  <c r="L142" i="10"/>
  <c r="K142" i="10"/>
  <c r="J142" i="10"/>
  <c r="G142" i="10"/>
  <c r="E142" i="10"/>
  <c r="D142" i="10"/>
  <c r="C142" i="10"/>
  <c r="I140" i="10"/>
  <c r="H140" i="10"/>
  <c r="F140" i="10"/>
  <c r="L138" i="10"/>
  <c r="K138" i="10"/>
  <c r="J138" i="10"/>
  <c r="G138" i="10"/>
  <c r="E138" i="10"/>
  <c r="D138" i="10"/>
  <c r="I138" i="10" s="1"/>
  <c r="C138" i="10"/>
  <c r="H138" i="10" s="1"/>
  <c r="I133" i="10"/>
  <c r="H133" i="10"/>
  <c r="F133" i="10"/>
  <c r="I132" i="10"/>
  <c r="H132" i="10"/>
  <c r="F132" i="10"/>
  <c r="I131" i="10"/>
  <c r="H131" i="10"/>
  <c r="F131" i="10"/>
  <c r="I130" i="10"/>
  <c r="H130" i="10"/>
  <c r="F130" i="10"/>
  <c r="I129" i="10"/>
  <c r="H129" i="10"/>
  <c r="F129" i="10"/>
  <c r="L127" i="10"/>
  <c r="K127" i="10"/>
  <c r="J127" i="10"/>
  <c r="G127" i="10"/>
  <c r="E127" i="10"/>
  <c r="D127" i="10"/>
  <c r="C127" i="10"/>
  <c r="I125" i="10"/>
  <c r="H125" i="10"/>
  <c r="F125" i="10"/>
  <c r="L123" i="10"/>
  <c r="K123" i="10"/>
  <c r="J123" i="10"/>
  <c r="G123" i="10"/>
  <c r="E123" i="10"/>
  <c r="D123" i="10"/>
  <c r="I123" i="10" s="1"/>
  <c r="C123" i="10"/>
  <c r="H123" i="10" s="1"/>
  <c r="I121" i="10"/>
  <c r="H121" i="10"/>
  <c r="F121" i="10"/>
  <c r="I120" i="10"/>
  <c r="H120" i="10"/>
  <c r="F120" i="10"/>
  <c r="I119" i="10"/>
  <c r="H119" i="10"/>
  <c r="F119" i="10"/>
  <c r="I118" i="10"/>
  <c r="H118" i="10"/>
  <c r="F118" i="10"/>
  <c r="I117" i="10"/>
  <c r="H117" i="10"/>
  <c r="F117" i="10"/>
  <c r="I116" i="10"/>
  <c r="H116" i="10"/>
  <c r="F116" i="10"/>
  <c r="I115" i="10"/>
  <c r="H115" i="10"/>
  <c r="F115" i="10"/>
  <c r="I114" i="10"/>
  <c r="H114" i="10"/>
  <c r="F114" i="10"/>
  <c r="I113" i="10"/>
  <c r="H113" i="10"/>
  <c r="F113" i="10"/>
  <c r="L111" i="10"/>
  <c r="K111" i="10"/>
  <c r="J111" i="10"/>
  <c r="G111" i="10"/>
  <c r="E111" i="10"/>
  <c r="D111" i="10"/>
  <c r="C111" i="10"/>
  <c r="I109" i="10"/>
  <c r="H109" i="10"/>
  <c r="F109" i="10"/>
  <c r="I108" i="10"/>
  <c r="H108" i="10"/>
  <c r="F108" i="10"/>
  <c r="I107" i="10"/>
  <c r="H107" i="10"/>
  <c r="F107" i="10"/>
  <c r="I106" i="10"/>
  <c r="H106" i="10"/>
  <c r="F106" i="10"/>
  <c r="L104" i="10"/>
  <c r="K104" i="10"/>
  <c r="J104" i="10"/>
  <c r="G104" i="10"/>
  <c r="E104" i="10"/>
  <c r="D104" i="10"/>
  <c r="C104" i="10"/>
  <c r="I102" i="10"/>
  <c r="H102" i="10"/>
  <c r="F102" i="10"/>
  <c r="I101" i="10"/>
  <c r="H101" i="10"/>
  <c r="F101" i="10"/>
  <c r="I100" i="10"/>
  <c r="H100" i="10"/>
  <c r="F100" i="10"/>
  <c r="I99" i="10"/>
  <c r="H99" i="10"/>
  <c r="F99" i="10"/>
  <c r="L97" i="10"/>
  <c r="K97" i="10"/>
  <c r="J97" i="10"/>
  <c r="G97" i="10"/>
  <c r="E97" i="10"/>
  <c r="D97" i="10"/>
  <c r="C97" i="10"/>
  <c r="I86" i="10"/>
  <c r="H86" i="10"/>
  <c r="F86" i="10"/>
  <c r="L84" i="10"/>
  <c r="L82" i="10" s="1"/>
  <c r="K84" i="10"/>
  <c r="K82" i="10" s="1"/>
  <c r="J84" i="10"/>
  <c r="J82" i="10" s="1"/>
  <c r="G84" i="10"/>
  <c r="G82" i="10" s="1"/>
  <c r="E84" i="10"/>
  <c r="E82" i="10" s="1"/>
  <c r="D84" i="10"/>
  <c r="D82" i="10" s="1"/>
  <c r="I82" i="10" s="1"/>
  <c r="C84" i="10"/>
  <c r="H84" i="10" s="1"/>
  <c r="I79" i="10"/>
  <c r="H79" i="10"/>
  <c r="F79" i="10"/>
  <c r="L77" i="10"/>
  <c r="K77" i="10"/>
  <c r="J77" i="10"/>
  <c r="G77" i="10"/>
  <c r="E77" i="10"/>
  <c r="D77" i="10"/>
  <c r="C77" i="10"/>
  <c r="I75" i="10"/>
  <c r="H75" i="10"/>
  <c r="F75" i="10"/>
  <c r="L73" i="10"/>
  <c r="K73" i="10"/>
  <c r="J73" i="10"/>
  <c r="G73" i="10"/>
  <c r="E73" i="10"/>
  <c r="D73" i="10"/>
  <c r="C73" i="10"/>
  <c r="I71" i="10"/>
  <c r="H71" i="10"/>
  <c r="F71" i="10"/>
  <c r="L69" i="10"/>
  <c r="K69" i="10"/>
  <c r="J69" i="10"/>
  <c r="G69" i="10"/>
  <c r="E69" i="10"/>
  <c r="D69" i="10"/>
  <c r="C69" i="10"/>
  <c r="I41" i="10"/>
  <c r="H41" i="10"/>
  <c r="F41" i="10"/>
  <c r="L39" i="10"/>
  <c r="L37" i="10" s="1"/>
  <c r="L35" i="10" s="1"/>
  <c r="L33" i="10" s="1"/>
  <c r="L31" i="10" s="1"/>
  <c r="K39" i="10"/>
  <c r="K37" i="10" s="1"/>
  <c r="K35" i="10" s="1"/>
  <c r="K33" i="10" s="1"/>
  <c r="K31" i="10" s="1"/>
  <c r="J39" i="10"/>
  <c r="J37" i="10" s="1"/>
  <c r="J35" i="10" s="1"/>
  <c r="J33" i="10" s="1"/>
  <c r="J31" i="10" s="1"/>
  <c r="G39" i="10"/>
  <c r="G37" i="10" s="1"/>
  <c r="E39" i="10"/>
  <c r="E37" i="10" s="1"/>
  <c r="D39" i="10"/>
  <c r="D37" i="10" s="1"/>
  <c r="C39" i="10"/>
  <c r="I25" i="10"/>
  <c r="H25" i="10"/>
  <c r="F25" i="10"/>
  <c r="L23" i="10"/>
  <c r="L21" i="10" s="1"/>
  <c r="L19" i="10" s="1"/>
  <c r="L17" i="10" s="1"/>
  <c r="L15" i="10" s="1"/>
  <c r="K23" i="10"/>
  <c r="K21" i="10" s="1"/>
  <c r="K19" i="10" s="1"/>
  <c r="K17" i="10" s="1"/>
  <c r="K15" i="10" s="1"/>
  <c r="J23" i="10"/>
  <c r="J21" i="10" s="1"/>
  <c r="J19" i="10" s="1"/>
  <c r="J17" i="10" s="1"/>
  <c r="J15" i="10" s="1"/>
  <c r="G23" i="10"/>
  <c r="E23" i="10"/>
  <c r="E21" i="10" s="1"/>
  <c r="E19" i="10" s="1"/>
  <c r="E17" i="10" s="1"/>
  <c r="E15" i="10" s="1"/>
  <c r="D23" i="10"/>
  <c r="D21" i="10" s="1"/>
  <c r="C23" i="10"/>
  <c r="C21" i="10" s="1"/>
  <c r="E371" i="10" l="1"/>
  <c r="G173" i="10"/>
  <c r="H947" i="10"/>
  <c r="I97" i="10"/>
  <c r="F268" i="10"/>
  <c r="F97" i="10"/>
  <c r="F668" i="10"/>
  <c r="I77" i="10"/>
  <c r="C742" i="10"/>
  <c r="C740" i="10" s="1"/>
  <c r="H39" i="10"/>
  <c r="F954" i="10"/>
  <c r="D941" i="10"/>
  <c r="F947" i="10"/>
  <c r="D262" i="10"/>
  <c r="I262" i="10" s="1"/>
  <c r="F534" i="10"/>
  <c r="C285" i="10"/>
  <c r="I639" i="10"/>
  <c r="L676" i="10"/>
  <c r="E941" i="10"/>
  <c r="F138" i="10"/>
  <c r="E173" i="10"/>
  <c r="K567" i="10"/>
  <c r="K565" i="10" s="1"/>
  <c r="I808" i="10"/>
  <c r="I924" i="10"/>
  <c r="L567" i="10"/>
  <c r="L565" i="10" s="1"/>
  <c r="C880" i="10"/>
  <c r="H880" i="10" s="1"/>
  <c r="L941" i="10"/>
  <c r="C682" i="10"/>
  <c r="H682" i="10" s="1"/>
  <c r="I882" i="10"/>
  <c r="I958" i="10"/>
  <c r="I954" i="10"/>
  <c r="I1026" i="10"/>
  <c r="F77" i="10"/>
  <c r="D95" i="10"/>
  <c r="F123" i="10"/>
  <c r="H168" i="10"/>
  <c r="L528" i="10"/>
  <c r="L593" i="10"/>
  <c r="L591" i="10" s="1"/>
  <c r="L589" i="10" s="1"/>
  <c r="L587" i="10" s="1"/>
  <c r="C637" i="10"/>
  <c r="C635" i="10" s="1"/>
  <c r="C633" i="10" s="1"/>
  <c r="H633" i="10" s="1"/>
  <c r="E880" i="10"/>
  <c r="E878" i="10" s="1"/>
  <c r="E876" i="10" s="1"/>
  <c r="I84" i="10"/>
  <c r="I268" i="10"/>
  <c r="K952" i="10"/>
  <c r="I69" i="10"/>
  <c r="L514" i="10"/>
  <c r="L512" i="10" s="1"/>
  <c r="E637" i="10"/>
  <c r="E635" i="10" s="1"/>
  <c r="E633" i="10" s="1"/>
  <c r="E321" i="10"/>
  <c r="E319" i="10" s="1"/>
  <c r="E317" i="10" s="1"/>
  <c r="E315" i="10" s="1"/>
  <c r="G552" i="10"/>
  <c r="G550" i="10" s="1"/>
  <c r="G548" i="10" s="1"/>
  <c r="F623" i="10"/>
  <c r="G321" i="10"/>
  <c r="G319" i="10" s="1"/>
  <c r="G317" i="10" s="1"/>
  <c r="J552" i="10"/>
  <c r="J550" i="10" s="1"/>
  <c r="J548" i="10" s="1"/>
  <c r="F639" i="10"/>
  <c r="H127" i="10"/>
  <c r="E136" i="10"/>
  <c r="L262" i="10"/>
  <c r="L260" i="10" s="1"/>
  <c r="L258" i="10" s="1"/>
  <c r="L256" i="10" s="1"/>
  <c r="L254" i="10" s="1"/>
  <c r="L486" i="10"/>
  <c r="L484" i="10" s="1"/>
  <c r="L482" i="10" s="1"/>
  <c r="K486" i="10"/>
  <c r="K484" i="10" s="1"/>
  <c r="K482" i="10" s="1"/>
  <c r="D528" i="10"/>
  <c r="I541" i="10"/>
  <c r="H808" i="10"/>
  <c r="H213" i="10"/>
  <c r="H1026" i="10"/>
  <c r="K173" i="10"/>
  <c r="K164" i="10" s="1"/>
  <c r="K162" i="10" s="1"/>
  <c r="D285" i="10"/>
  <c r="F379" i="10"/>
  <c r="J514" i="10"/>
  <c r="J512" i="10" s="1"/>
  <c r="L631" i="10"/>
  <c r="F943" i="10"/>
  <c r="H142" i="10"/>
  <c r="E285" i="10"/>
  <c r="E283" i="10" s="1"/>
  <c r="E281" i="10" s="1"/>
  <c r="E279" i="10" s="1"/>
  <c r="K321" i="10"/>
  <c r="K319" i="10" s="1"/>
  <c r="K317" i="10" s="1"/>
  <c r="K315" i="10" s="1"/>
  <c r="I847" i="10"/>
  <c r="J941" i="10"/>
  <c r="I291" i="10"/>
  <c r="F1047" i="10"/>
  <c r="F287" i="10"/>
  <c r="D552" i="10"/>
  <c r="D550" i="10" s="1"/>
  <c r="D548" i="10" s="1"/>
  <c r="I548" i="10" s="1"/>
  <c r="I995" i="10"/>
  <c r="J593" i="10"/>
  <c r="J591" i="10" s="1"/>
  <c r="J589" i="10" s="1"/>
  <c r="J587" i="10" s="1"/>
  <c r="J986" i="10"/>
  <c r="J984" i="10" s="1"/>
  <c r="H1013" i="10"/>
  <c r="L67" i="10"/>
  <c r="L65" i="10" s="1"/>
  <c r="L63" i="10" s="1"/>
  <c r="J486" i="10"/>
  <c r="J484" i="10" s="1"/>
  <c r="J482" i="10" s="1"/>
  <c r="C528" i="10"/>
  <c r="H528" i="10" s="1"/>
  <c r="H77" i="10"/>
  <c r="F127" i="10"/>
  <c r="I183" i="10"/>
  <c r="F245" i="10"/>
  <c r="J262" i="10"/>
  <c r="J260" i="10" s="1"/>
  <c r="J258" i="10" s="1"/>
  <c r="J256" i="10" s="1"/>
  <c r="J254" i="10" s="1"/>
  <c r="K262" i="10"/>
  <c r="K260" i="10" s="1"/>
  <c r="K258" i="10" s="1"/>
  <c r="K256" i="10" s="1"/>
  <c r="K254" i="10" s="1"/>
  <c r="C321" i="10"/>
  <c r="C319" i="10" s="1"/>
  <c r="H327" i="10"/>
  <c r="G377" i="10"/>
  <c r="G375" i="10" s="1"/>
  <c r="I997" i="10"/>
  <c r="J136" i="10"/>
  <c r="I327" i="10"/>
  <c r="G528" i="10"/>
  <c r="F652" i="10"/>
  <c r="H668" i="10"/>
  <c r="I792" i="10"/>
  <c r="F958" i="10"/>
  <c r="F990" i="10"/>
  <c r="I1013" i="10"/>
  <c r="E95" i="10"/>
  <c r="D153" i="10"/>
  <c r="D151" i="10" s="1"/>
  <c r="I151" i="10" s="1"/>
  <c r="K371" i="10"/>
  <c r="K369" i="10" s="1"/>
  <c r="H516" i="10"/>
  <c r="F773" i="10"/>
  <c r="I947" i="10"/>
  <c r="I963" i="10"/>
  <c r="H111" i="10"/>
  <c r="H773" i="10"/>
  <c r="G67" i="10"/>
  <c r="G65" i="10" s="1"/>
  <c r="L136" i="10"/>
  <c r="H175" i="10"/>
  <c r="F443" i="10"/>
  <c r="I493" i="10"/>
  <c r="E666" i="10"/>
  <c r="H666" i="10" s="1"/>
  <c r="I943" i="10"/>
  <c r="F977" i="10"/>
  <c r="C1011" i="10"/>
  <c r="C1009" i="10" s="1"/>
  <c r="F183" i="10"/>
  <c r="H225" i="10"/>
  <c r="F493" i="10"/>
  <c r="H746" i="10"/>
  <c r="K874" i="10"/>
  <c r="K872" i="10" s="1"/>
  <c r="F229" i="10"/>
  <c r="F307" i="10"/>
  <c r="J321" i="10"/>
  <c r="J319" i="10" s="1"/>
  <c r="J317" i="10" s="1"/>
  <c r="J315" i="10" s="1"/>
  <c r="F342" i="10"/>
  <c r="L371" i="10"/>
  <c r="L369" i="10" s="1"/>
  <c r="I443" i="10"/>
  <c r="C552" i="10"/>
  <c r="H552" i="10" s="1"/>
  <c r="G593" i="10"/>
  <c r="G591" i="10" s="1"/>
  <c r="F604" i="10"/>
  <c r="I668" i="10"/>
  <c r="J738" i="10"/>
  <c r="D790" i="10"/>
  <c r="F790" i="10" s="1"/>
  <c r="D806" i="10"/>
  <c r="I806" i="10" s="1"/>
  <c r="I834" i="10"/>
  <c r="I977" i="10"/>
  <c r="H104" i="10"/>
  <c r="H340" i="10"/>
  <c r="D358" i="10"/>
  <c r="I358" i="10" s="1"/>
  <c r="H539" i="10"/>
  <c r="K738" i="10"/>
  <c r="H1047" i="10"/>
  <c r="G136" i="10"/>
  <c r="J676" i="10"/>
  <c r="I697" i="10"/>
  <c r="K676" i="10"/>
  <c r="J826" i="10"/>
  <c r="J824" i="10" s="1"/>
  <c r="L173" i="10"/>
  <c r="L164" i="10" s="1"/>
  <c r="L162" i="10" s="1"/>
  <c r="I264" i="10"/>
  <c r="L321" i="10"/>
  <c r="L319" i="10" s="1"/>
  <c r="L317" i="10" s="1"/>
  <c r="L315" i="10" s="1"/>
  <c r="F541" i="10"/>
  <c r="E552" i="10"/>
  <c r="E550" i="10" s="1"/>
  <c r="E548" i="10" s="1"/>
  <c r="H815" i="10"/>
  <c r="I863" i="10"/>
  <c r="F1049" i="10"/>
  <c r="H1087" i="10"/>
  <c r="F360" i="10"/>
  <c r="F530" i="10"/>
  <c r="C906" i="10"/>
  <c r="H906" i="10" s="1"/>
  <c r="D968" i="10"/>
  <c r="I968" i="10" s="1"/>
  <c r="H1049" i="10"/>
  <c r="F1068" i="10"/>
  <c r="C37" i="10"/>
  <c r="C35" i="10" s="1"/>
  <c r="C33" i="10" s="1"/>
  <c r="L285" i="10"/>
  <c r="L283" i="10" s="1"/>
  <c r="L281" i="10" s="1"/>
  <c r="L279" i="10" s="1"/>
  <c r="F408" i="10"/>
  <c r="I424" i="10"/>
  <c r="L552" i="10"/>
  <c r="L550" i="10" s="1"/>
  <c r="L548" i="10" s="1"/>
  <c r="D922" i="10"/>
  <c r="I922" i="10" s="1"/>
  <c r="I1049" i="10"/>
  <c r="H69" i="10"/>
  <c r="H488" i="10"/>
  <c r="K552" i="10"/>
  <c r="K550" i="10" s="1"/>
  <c r="K548" i="10" s="1"/>
  <c r="I895" i="10"/>
  <c r="G986" i="10"/>
  <c r="G984" i="10" s="1"/>
  <c r="K1005" i="10"/>
  <c r="C388" i="10"/>
  <c r="H390" i="10"/>
  <c r="F390" i="10"/>
  <c r="D388" i="10"/>
  <c r="D386" i="10" s="1"/>
  <c r="I386" i="10" s="1"/>
  <c r="J804" i="10"/>
  <c r="J802" i="10" s="1"/>
  <c r="J800" i="10" s="1"/>
  <c r="J782" i="10" s="1"/>
  <c r="J435" i="10"/>
  <c r="J433" i="10" s="1"/>
  <c r="H728" i="10"/>
  <c r="C726" i="10"/>
  <c r="C753" i="10"/>
  <c r="H753" i="10" s="1"/>
  <c r="H755" i="10"/>
  <c r="I21" i="10"/>
  <c r="D452" i="10"/>
  <c r="I452" i="10" s="1"/>
  <c r="I454" i="10"/>
  <c r="E738" i="10"/>
  <c r="E369" i="10"/>
  <c r="J371" i="10"/>
  <c r="J369" i="10" s="1"/>
  <c r="C209" i="10"/>
  <c r="H209" i="10" s="1"/>
  <c r="I243" i="10"/>
  <c r="I342" i="10"/>
  <c r="L435" i="10"/>
  <c r="L433" i="10" s="1"/>
  <c r="E514" i="10"/>
  <c r="E512" i="10" s="1"/>
  <c r="F558" i="10"/>
  <c r="E567" i="10"/>
  <c r="E565" i="10" s="1"/>
  <c r="G637" i="10"/>
  <c r="F637" i="10" s="1"/>
  <c r="H834" i="10"/>
  <c r="L1038" i="10"/>
  <c r="L1036" i="10" s="1"/>
  <c r="L1034" i="10" s="1"/>
  <c r="F23" i="10"/>
  <c r="H73" i="10"/>
  <c r="C82" i="10"/>
  <c r="H82" i="10" s="1"/>
  <c r="K95" i="10"/>
  <c r="I111" i="10"/>
  <c r="F142" i="10"/>
  <c r="H195" i="10"/>
  <c r="H229" i="10"/>
  <c r="G243" i="10"/>
  <c r="F243" i="10" s="1"/>
  <c r="J285" i="10"/>
  <c r="J283" i="10" s="1"/>
  <c r="J281" i="10" s="1"/>
  <c r="J279" i="10" s="1"/>
  <c r="H307" i="10"/>
  <c r="H392" i="10"/>
  <c r="F424" i="10"/>
  <c r="E435" i="10"/>
  <c r="E433" i="10" s="1"/>
  <c r="F456" i="10"/>
  <c r="G514" i="10"/>
  <c r="G512" i="10" s="1"/>
  <c r="E528" i="10"/>
  <c r="E526" i="10" s="1"/>
  <c r="H695" i="10"/>
  <c r="I773" i="10"/>
  <c r="K941" i="10"/>
  <c r="J952" i="10"/>
  <c r="E952" i="10"/>
  <c r="I1087" i="10"/>
  <c r="I23" i="10"/>
  <c r="D67" i="10"/>
  <c r="D65" i="10" s="1"/>
  <c r="L95" i="10"/>
  <c r="I197" i="10"/>
  <c r="K285" i="10"/>
  <c r="K283" i="10" s="1"/>
  <c r="K281" i="10" s="1"/>
  <c r="K279" i="10" s="1"/>
  <c r="I307" i="10"/>
  <c r="K593" i="10"/>
  <c r="K591" i="10" s="1"/>
  <c r="K589" i="10" s="1"/>
  <c r="K587" i="10" s="1"/>
  <c r="E804" i="10"/>
  <c r="E802" i="10" s="1"/>
  <c r="E800" i="10" s="1"/>
  <c r="F895" i="10"/>
  <c r="E986" i="10"/>
  <c r="E984" i="10" s="1"/>
  <c r="C173" i="10"/>
  <c r="C164" i="10" s="1"/>
  <c r="G358" i="10"/>
  <c r="G356" i="10" s="1"/>
  <c r="G354" i="10" s="1"/>
  <c r="H424" i="10"/>
  <c r="H456" i="10"/>
  <c r="K514" i="10"/>
  <c r="K512" i="10" s="1"/>
  <c r="H530" i="10"/>
  <c r="G539" i="10"/>
  <c r="F539" i="10" s="1"/>
  <c r="I558" i="10"/>
  <c r="F576" i="10"/>
  <c r="H730" i="10"/>
  <c r="L952" i="10"/>
  <c r="F970" i="10"/>
  <c r="E67" i="10"/>
  <c r="E65" i="10" s="1"/>
  <c r="E63" i="10" s="1"/>
  <c r="F73" i="10"/>
  <c r="F104" i="10"/>
  <c r="I127" i="10"/>
  <c r="F155" i="10"/>
  <c r="F175" i="10"/>
  <c r="F197" i="10"/>
  <c r="I245" i="10"/>
  <c r="C338" i="10"/>
  <c r="H338" i="10" s="1"/>
  <c r="I456" i="10"/>
  <c r="I530" i="10"/>
  <c r="H604" i="10"/>
  <c r="G621" i="10"/>
  <c r="G619" i="10" s="1"/>
  <c r="G617" i="10" s="1"/>
  <c r="G615" i="10" s="1"/>
  <c r="I730" i="10"/>
  <c r="H759" i="10"/>
  <c r="F792" i="10"/>
  <c r="H975" i="10"/>
  <c r="I635" i="10"/>
  <c r="L13" i="10"/>
  <c r="L10" i="10" s="1"/>
  <c r="L8" i="10" s="1"/>
  <c r="F69" i="10"/>
  <c r="I73" i="10"/>
  <c r="J95" i="10"/>
  <c r="I142" i="10"/>
  <c r="F168" i="10"/>
  <c r="D321" i="10"/>
  <c r="I321" i="10" s="1"/>
  <c r="D422" i="10"/>
  <c r="F422" i="10" s="1"/>
  <c r="E486" i="10"/>
  <c r="E484" i="10" s="1"/>
  <c r="E482" i="10" s="1"/>
  <c r="J528" i="10"/>
  <c r="J526" i="10" s="1"/>
  <c r="C595" i="10"/>
  <c r="H621" i="10"/>
  <c r="I759" i="10"/>
  <c r="H863" i="10"/>
  <c r="F908" i="10"/>
  <c r="H1042" i="10"/>
  <c r="I39" i="10"/>
  <c r="D227" i="10"/>
  <c r="I227" i="10" s="1"/>
  <c r="G650" i="10"/>
  <c r="G648" i="10" s="1"/>
  <c r="G646" i="10" s="1"/>
  <c r="G771" i="10"/>
  <c r="G769" i="10" s="1"/>
  <c r="F769" i="10" s="1"/>
  <c r="F863" i="10"/>
  <c r="G941" i="10"/>
  <c r="K986" i="10"/>
  <c r="K984" i="10" s="1"/>
  <c r="F995" i="10"/>
  <c r="D1024" i="10"/>
  <c r="I1024" i="10" s="1"/>
  <c r="I1042" i="10"/>
  <c r="J67" i="10"/>
  <c r="J65" i="10" s="1"/>
  <c r="J63" i="10" s="1"/>
  <c r="C95" i="10"/>
  <c r="H95" i="10" s="1"/>
  <c r="K136" i="10"/>
  <c r="H183" i="10"/>
  <c r="H291" i="10"/>
  <c r="L526" i="10"/>
  <c r="H571" i="10"/>
  <c r="H623" i="10"/>
  <c r="I746" i="10"/>
  <c r="D893" i="10"/>
  <c r="I893" i="10" s="1"/>
  <c r="H943" i="10"/>
  <c r="G952" i="10"/>
  <c r="C988" i="10"/>
  <c r="H988" i="10" s="1"/>
  <c r="J1038" i="10"/>
  <c r="J1036" i="10" s="1"/>
  <c r="J1034" i="10" s="1"/>
  <c r="I1047" i="10"/>
  <c r="K67" i="10"/>
  <c r="K65" i="10" s="1"/>
  <c r="K63" i="10" s="1"/>
  <c r="I104" i="10"/>
  <c r="I175" i="10"/>
  <c r="J173" i="10"/>
  <c r="J164" i="10" s="1"/>
  <c r="J162" i="10" s="1"/>
  <c r="D195" i="10"/>
  <c r="D193" i="10" s="1"/>
  <c r="D191" i="10" s="1"/>
  <c r="H443" i="10"/>
  <c r="H541" i="10"/>
  <c r="J567" i="10"/>
  <c r="J565" i="10" s="1"/>
  <c r="E676" i="10"/>
  <c r="F808" i="10"/>
  <c r="H954" i="10"/>
  <c r="D988" i="10"/>
  <c r="I520" i="10"/>
  <c r="I771" i="10"/>
  <c r="I815" i="10"/>
  <c r="F924" i="10"/>
  <c r="D952" i="10"/>
  <c r="H977" i="10"/>
  <c r="C19" i="10"/>
  <c r="H21" i="10"/>
  <c r="K435" i="10"/>
  <c r="K433" i="10" s="1"/>
  <c r="E164" i="10"/>
  <c r="E162" i="10" s="1"/>
  <c r="G402" i="10"/>
  <c r="H166" i="10"/>
  <c r="I37" i="10"/>
  <c r="D35" i="10"/>
  <c r="I166" i="10"/>
  <c r="G207" i="10"/>
  <c r="H439" i="10"/>
  <c r="C437" i="10"/>
  <c r="K13" i="10"/>
  <c r="K10" i="10" s="1"/>
  <c r="K8" i="10" s="1"/>
  <c r="G35" i="10"/>
  <c r="F37" i="10"/>
  <c r="G151" i="10"/>
  <c r="I211" i="10"/>
  <c r="C299" i="10"/>
  <c r="H299" i="10" s="1"/>
  <c r="H301" i="10"/>
  <c r="G223" i="10"/>
  <c r="E336" i="10"/>
  <c r="I336" i="10" s="1"/>
  <c r="I338" i="10"/>
  <c r="G416" i="10"/>
  <c r="C283" i="10"/>
  <c r="H285" i="10"/>
  <c r="J13" i="10"/>
  <c r="J10" i="10" s="1"/>
  <c r="J8" i="10" s="1"/>
  <c r="F82" i="10"/>
  <c r="E191" i="10"/>
  <c r="I305" i="10"/>
  <c r="D303" i="10"/>
  <c r="F305" i="10"/>
  <c r="D19" i="10"/>
  <c r="H23" i="10"/>
  <c r="H97" i="10"/>
  <c r="G166" i="10"/>
  <c r="I168" i="10"/>
  <c r="F213" i="10"/>
  <c r="I229" i="10"/>
  <c r="I340" i="10"/>
  <c r="H360" i="10"/>
  <c r="C358" i="10"/>
  <c r="H441" i="10"/>
  <c r="F469" i="10"/>
  <c r="G467" i="10"/>
  <c r="H503" i="10"/>
  <c r="C501" i="10"/>
  <c r="C567" i="10"/>
  <c r="H576" i="10"/>
  <c r="J631" i="10"/>
  <c r="G21" i="10"/>
  <c r="C67" i="10"/>
  <c r="G95" i="10"/>
  <c r="C153" i="10"/>
  <c r="G191" i="10"/>
  <c r="E241" i="10"/>
  <c r="E239" i="10" s="1"/>
  <c r="E237" i="10" s="1"/>
  <c r="G262" i="10"/>
  <c r="F323" i="10"/>
  <c r="F327" i="10"/>
  <c r="H379" i="10"/>
  <c r="C377" i="10"/>
  <c r="I390" i="10"/>
  <c r="H469" i="10"/>
  <c r="D501" i="10"/>
  <c r="I503" i="10"/>
  <c r="C550" i="10"/>
  <c r="F571" i="10"/>
  <c r="G569" i="10"/>
  <c r="H617" i="10"/>
  <c r="C615" i="10"/>
  <c r="D711" i="10"/>
  <c r="F711" i="10" s="1"/>
  <c r="I713" i="10"/>
  <c r="I213" i="10"/>
  <c r="H227" i="10"/>
  <c r="I379" i="10"/>
  <c r="D377" i="10"/>
  <c r="F377" i="10" s="1"/>
  <c r="H520" i="10"/>
  <c r="C514" i="10"/>
  <c r="I408" i="10"/>
  <c r="D406" i="10"/>
  <c r="F441" i="10"/>
  <c r="G439" i="10"/>
  <c r="F39" i="10"/>
  <c r="F84" i="10"/>
  <c r="F211" i="10"/>
  <c r="H305" i="10"/>
  <c r="I323" i="10"/>
  <c r="G340" i="10"/>
  <c r="H602" i="10"/>
  <c r="H650" i="10"/>
  <c r="C648" i="10"/>
  <c r="H197" i="10"/>
  <c r="D283" i="10"/>
  <c r="G373" i="10"/>
  <c r="I388" i="10"/>
  <c r="D209" i="10"/>
  <c r="C223" i="10"/>
  <c r="C262" i="10"/>
  <c r="I287" i="10"/>
  <c r="H344" i="10"/>
  <c r="H422" i="10"/>
  <c r="C420" i="10"/>
  <c r="I516" i="10"/>
  <c r="D514" i="10"/>
  <c r="C660" i="10"/>
  <c r="E35" i="10"/>
  <c r="E33" i="10" s="1"/>
  <c r="E31" i="10" s="1"/>
  <c r="E13" i="10" s="1"/>
  <c r="F111" i="10"/>
  <c r="C136" i="10"/>
  <c r="C193" i="10"/>
  <c r="G386" i="10"/>
  <c r="I439" i="10"/>
  <c r="D437" i="10"/>
  <c r="H467" i="10"/>
  <c r="C465" i="10"/>
  <c r="D136" i="10"/>
  <c r="I136" i="10" s="1"/>
  <c r="G285" i="10"/>
  <c r="F291" i="10"/>
  <c r="I467" i="10"/>
  <c r="D465" i="10"/>
  <c r="E593" i="10"/>
  <c r="E591" i="10" s="1"/>
  <c r="E589" i="10" s="1"/>
  <c r="E587" i="10" s="1"/>
  <c r="I595" i="10"/>
  <c r="D173" i="10"/>
  <c r="I173" i="10" s="1"/>
  <c r="D237" i="10"/>
  <c r="C243" i="10"/>
  <c r="F264" i="10"/>
  <c r="H303" i="10"/>
  <c r="K631" i="10"/>
  <c r="H287" i="10"/>
  <c r="H342" i="10"/>
  <c r="I392" i="10"/>
  <c r="I441" i="10"/>
  <c r="F454" i="10"/>
  <c r="H408" i="10"/>
  <c r="C406" i="10"/>
  <c r="G450" i="10"/>
  <c r="I469" i="10"/>
  <c r="I602" i="10"/>
  <c r="G682" i="10"/>
  <c r="F684" i="10"/>
  <c r="H742" i="10"/>
  <c r="H454" i="10"/>
  <c r="F516" i="10"/>
  <c r="D526" i="10"/>
  <c r="K528" i="10"/>
  <c r="K526" i="10" s="1"/>
  <c r="D569" i="10"/>
  <c r="I597" i="10"/>
  <c r="C680" i="10"/>
  <c r="H693" i="10"/>
  <c r="G695" i="10"/>
  <c r="F697" i="10"/>
  <c r="F713" i="10"/>
  <c r="F730" i="10"/>
  <c r="F503" i="10"/>
  <c r="F520" i="10"/>
  <c r="I550" i="10"/>
  <c r="F602" i="10"/>
  <c r="D664" i="10"/>
  <c r="I666" i="10"/>
  <c r="I693" i="10"/>
  <c r="G726" i="10"/>
  <c r="F728" i="10"/>
  <c r="F392" i="10"/>
  <c r="I488" i="10"/>
  <c r="I576" i="10"/>
  <c r="F597" i="10"/>
  <c r="G891" i="10"/>
  <c r="C450" i="10"/>
  <c r="H450" i="10" s="1"/>
  <c r="F554" i="10"/>
  <c r="H558" i="10"/>
  <c r="F595" i="10"/>
  <c r="I623" i="10"/>
  <c r="D621" i="10"/>
  <c r="H652" i="10"/>
  <c r="G666" i="10"/>
  <c r="F344" i="10"/>
  <c r="F488" i="10"/>
  <c r="G501" i="10"/>
  <c r="I554" i="10"/>
  <c r="F578" i="10"/>
  <c r="H619" i="10"/>
  <c r="I652" i="10"/>
  <c r="F1042" i="10"/>
  <c r="G1040" i="10"/>
  <c r="C486" i="10"/>
  <c r="G486" i="10"/>
  <c r="H578" i="10"/>
  <c r="D593" i="10"/>
  <c r="I344" i="10"/>
  <c r="D486" i="10"/>
  <c r="H569" i="10"/>
  <c r="I578" i="10"/>
  <c r="I604" i="10"/>
  <c r="D633" i="10"/>
  <c r="H691" i="10"/>
  <c r="G705" i="10"/>
  <c r="E631" i="10"/>
  <c r="I691" i="10"/>
  <c r="I552" i="10"/>
  <c r="I637" i="10"/>
  <c r="I684" i="10"/>
  <c r="D682" i="10"/>
  <c r="C711" i="10"/>
  <c r="H713" i="10"/>
  <c r="G744" i="10"/>
  <c r="F746" i="10"/>
  <c r="H757" i="10"/>
  <c r="G841" i="10"/>
  <c r="G826" i="10" s="1"/>
  <c r="L874" i="10"/>
  <c r="L872" i="10" s="1"/>
  <c r="I908" i="10"/>
  <c r="E906" i="10"/>
  <c r="E904" i="10" s="1"/>
  <c r="E902" i="10" s="1"/>
  <c r="E874" i="10" s="1"/>
  <c r="E872" i="10" s="1"/>
  <c r="F1013" i="10"/>
  <c r="G1011" i="10"/>
  <c r="I757" i="10"/>
  <c r="D755" i="10"/>
  <c r="G804" i="10"/>
  <c r="F806" i="10"/>
  <c r="I880" i="10"/>
  <c r="D878" i="10"/>
  <c r="G904" i="10"/>
  <c r="F906" i="10"/>
  <c r="C1038" i="10"/>
  <c r="D650" i="10"/>
  <c r="I695" i="10"/>
  <c r="H697" i="10"/>
  <c r="I728" i="10"/>
  <c r="D726" i="10"/>
  <c r="H792" i="10"/>
  <c r="E790" i="10"/>
  <c r="E788" i="10" s="1"/>
  <c r="E786" i="10" s="1"/>
  <c r="E784" i="10" s="1"/>
  <c r="K826" i="10"/>
  <c r="K824" i="10" s="1"/>
  <c r="H847" i="10"/>
  <c r="C845" i="10"/>
  <c r="G855" i="10"/>
  <c r="J1005" i="10"/>
  <c r="C769" i="10"/>
  <c r="H771" i="10"/>
  <c r="L826" i="10"/>
  <c r="L824" i="10" s="1"/>
  <c r="C857" i="10"/>
  <c r="F882" i="10"/>
  <c r="G880" i="10"/>
  <c r="F963" i="10"/>
  <c r="H970" i="10"/>
  <c r="E968" i="10"/>
  <c r="C1007" i="10"/>
  <c r="E1038" i="10"/>
  <c r="E1036" i="10" s="1"/>
  <c r="E1034" i="10" s="1"/>
  <c r="C1064" i="10"/>
  <c r="G1083" i="10"/>
  <c r="G788" i="10"/>
  <c r="L804" i="10"/>
  <c r="L802" i="10" s="1"/>
  <c r="L800" i="10" s="1"/>
  <c r="L782" i="10" s="1"/>
  <c r="C828" i="10"/>
  <c r="H1011" i="10"/>
  <c r="E1009" i="10"/>
  <c r="E1007" i="10" s="1"/>
  <c r="E1005" i="10" s="1"/>
  <c r="G1022" i="10"/>
  <c r="K1038" i="10"/>
  <c r="K1036" i="10" s="1"/>
  <c r="K1034" i="10" s="1"/>
  <c r="J874" i="10"/>
  <c r="J872" i="10" s="1"/>
  <c r="L738" i="10"/>
  <c r="F759" i="10"/>
  <c r="L1005" i="10"/>
  <c r="I1068" i="10"/>
  <c r="H1068" i="10"/>
  <c r="E1066" i="10"/>
  <c r="E1064" i="10" s="1"/>
  <c r="E1062" i="10" s="1"/>
  <c r="E1060" i="10" s="1"/>
  <c r="E1058" i="10" s="1"/>
  <c r="G755" i="10"/>
  <c r="F757" i="10"/>
  <c r="K804" i="10"/>
  <c r="K802" i="10" s="1"/>
  <c r="K800" i="10" s="1"/>
  <c r="K782" i="10" s="1"/>
  <c r="G920" i="10"/>
  <c r="L986" i="10"/>
  <c r="L984" i="10" s="1"/>
  <c r="I1040" i="10"/>
  <c r="D1038" i="10"/>
  <c r="I769" i="10"/>
  <c r="D767" i="10"/>
  <c r="I767" i="10" s="1"/>
  <c r="C788" i="10"/>
  <c r="F975" i="10"/>
  <c r="I1011" i="10"/>
  <c r="D1009" i="10"/>
  <c r="G1064" i="10"/>
  <c r="F1066" i="10"/>
  <c r="D845" i="10"/>
  <c r="F845" i="10" s="1"/>
  <c r="F847" i="10"/>
  <c r="D904" i="10"/>
  <c r="D1064" i="10"/>
  <c r="C1085" i="10"/>
  <c r="H963" i="10"/>
  <c r="D1085" i="10"/>
  <c r="F1085" i="10" s="1"/>
  <c r="F1087" i="10"/>
  <c r="D744" i="10"/>
  <c r="C806" i="10"/>
  <c r="D813" i="10"/>
  <c r="I813" i="10" s="1"/>
  <c r="F815" i="10"/>
  <c r="C893" i="10"/>
  <c r="C922" i="10"/>
  <c r="C995" i="10"/>
  <c r="H995" i="10" s="1"/>
  <c r="C1024" i="10"/>
  <c r="F997" i="10"/>
  <c r="F1026" i="10"/>
  <c r="D832" i="10"/>
  <c r="F832" i="10" s="1"/>
  <c r="F834" i="10"/>
  <c r="D861" i="10"/>
  <c r="C941" i="10"/>
  <c r="C952" i="10"/>
  <c r="E832" i="10"/>
  <c r="E861" i="10"/>
  <c r="E12" i="3"/>
  <c r="E8" i="10" l="1"/>
  <c r="E10" i="10"/>
  <c r="H37" i="10"/>
  <c r="H952" i="10"/>
  <c r="F550" i="10"/>
  <c r="D356" i="10"/>
  <c r="F356" i="10" s="1"/>
  <c r="K510" i="10"/>
  <c r="H321" i="10"/>
  <c r="K277" i="10"/>
  <c r="I952" i="10"/>
  <c r="F941" i="10"/>
  <c r="G635" i="10"/>
  <c r="G633" i="10" s="1"/>
  <c r="I422" i="10"/>
  <c r="L939" i="10"/>
  <c r="L937" i="10" s="1"/>
  <c r="L935" i="10" s="1"/>
  <c r="L933" i="10" s="1"/>
  <c r="E664" i="10"/>
  <c r="E662" i="10" s="1"/>
  <c r="E660" i="10" s="1"/>
  <c r="E613" i="10" s="1"/>
  <c r="F771" i="10"/>
  <c r="D260" i="10"/>
  <c r="I260" i="10" s="1"/>
  <c r="I941" i="10"/>
  <c r="G767" i="10"/>
  <c r="F552" i="10"/>
  <c r="H136" i="10"/>
  <c r="L510" i="10"/>
  <c r="E939" i="10"/>
  <c r="E937" i="10" s="1"/>
  <c r="E935" i="10" s="1"/>
  <c r="E933" i="10" s="1"/>
  <c r="J613" i="10"/>
  <c r="L277" i="10"/>
  <c r="D939" i="10"/>
  <c r="D937" i="10" s="1"/>
  <c r="K93" i="10"/>
  <c r="K91" i="10" s="1"/>
  <c r="K61" i="10" s="1"/>
  <c r="K59" i="10" s="1"/>
  <c r="G526" i="10"/>
  <c r="F526" i="10" s="1"/>
  <c r="F514" i="10"/>
  <c r="K939" i="10"/>
  <c r="K937" i="10" s="1"/>
  <c r="K935" i="10" s="1"/>
  <c r="F952" i="10"/>
  <c r="L613" i="10"/>
  <c r="C207" i="10"/>
  <c r="C205" i="10" s="1"/>
  <c r="H205" i="10" s="1"/>
  <c r="G241" i="10"/>
  <c r="E93" i="10"/>
  <c r="E91" i="10" s="1"/>
  <c r="E61" i="10" s="1"/>
  <c r="E59" i="10" s="1"/>
  <c r="J510" i="10"/>
  <c r="J480" i="10" s="1"/>
  <c r="J478" i="10" s="1"/>
  <c r="F528" i="10"/>
  <c r="I526" i="10"/>
  <c r="C878" i="10"/>
  <c r="E782" i="10"/>
  <c r="F321" i="10"/>
  <c r="H635" i="10"/>
  <c r="D420" i="10"/>
  <c r="I420" i="10" s="1"/>
  <c r="D788" i="10"/>
  <c r="I788" i="10" s="1"/>
  <c r="H173" i="10"/>
  <c r="J93" i="10"/>
  <c r="J91" i="10" s="1"/>
  <c r="J61" i="10" s="1"/>
  <c r="J59" i="10" s="1"/>
  <c r="F388" i="10"/>
  <c r="I95" i="10"/>
  <c r="J939" i="10"/>
  <c r="J937" i="10" s="1"/>
  <c r="J935" i="10" s="1"/>
  <c r="J933" i="10" s="1"/>
  <c r="J277" i="10"/>
  <c r="I153" i="10"/>
  <c r="F922" i="10"/>
  <c r="C904" i="10"/>
  <c r="F386" i="10"/>
  <c r="D920" i="10"/>
  <c r="D918" i="10" s="1"/>
  <c r="F153" i="10"/>
  <c r="C526" i="10"/>
  <c r="H526" i="10" s="1"/>
  <c r="D93" i="10"/>
  <c r="F151" i="10"/>
  <c r="F650" i="10"/>
  <c r="H637" i="10"/>
  <c r="I285" i="10"/>
  <c r="F968" i="10"/>
  <c r="F621" i="10"/>
  <c r="I528" i="10"/>
  <c r="E277" i="10"/>
  <c r="D319" i="10"/>
  <c r="F319" i="10" s="1"/>
  <c r="D225" i="10"/>
  <c r="F225" i="10" s="1"/>
  <c r="L93" i="10"/>
  <c r="L91" i="10" s="1"/>
  <c r="L61" i="10" s="1"/>
  <c r="L59" i="10" s="1"/>
  <c r="K613" i="10"/>
  <c r="C336" i="10"/>
  <c r="H336" i="10" s="1"/>
  <c r="G939" i="10"/>
  <c r="G937" i="10" s="1"/>
  <c r="D450" i="10"/>
  <c r="I450" i="10" s="1"/>
  <c r="F452" i="10"/>
  <c r="F593" i="10"/>
  <c r="I906" i="10"/>
  <c r="F67" i="10"/>
  <c r="H1009" i="10"/>
  <c r="I790" i="10"/>
  <c r="I67" i="10"/>
  <c r="F193" i="10"/>
  <c r="H726" i="10"/>
  <c r="C724" i="10"/>
  <c r="D1022" i="10"/>
  <c r="D1020" i="10" s="1"/>
  <c r="I1020" i="10" s="1"/>
  <c r="C986" i="10"/>
  <c r="C984" i="10" s="1"/>
  <c r="H984" i="10" s="1"/>
  <c r="F195" i="10"/>
  <c r="D986" i="10"/>
  <c r="I988" i="10"/>
  <c r="H595" i="10"/>
  <c r="C593" i="10"/>
  <c r="C591" i="10" s="1"/>
  <c r="C589" i="10" s="1"/>
  <c r="D164" i="10"/>
  <c r="I164" i="10" s="1"/>
  <c r="F358" i="10"/>
  <c r="F767" i="10"/>
  <c r="F988" i="10"/>
  <c r="F893" i="10"/>
  <c r="I195" i="10"/>
  <c r="F191" i="10"/>
  <c r="F227" i="10"/>
  <c r="I193" i="10"/>
  <c r="D891" i="10"/>
  <c r="I891" i="10" s="1"/>
  <c r="I191" i="10"/>
  <c r="C386" i="10"/>
  <c r="H386" i="10" s="1"/>
  <c r="H388" i="10"/>
  <c r="E510" i="10"/>
  <c r="E480" i="10" s="1"/>
  <c r="E478" i="10" s="1"/>
  <c r="F1024" i="10"/>
  <c r="H1066" i="10"/>
  <c r="G824" i="10"/>
  <c r="I744" i="10"/>
  <c r="D742" i="10"/>
  <c r="E830" i="10"/>
  <c r="H832" i="10"/>
  <c r="I755" i="10"/>
  <c r="D753" i="10"/>
  <c r="I753" i="10" s="1"/>
  <c r="H968" i="10"/>
  <c r="F501" i="10"/>
  <c r="G499" i="10"/>
  <c r="H243" i="10"/>
  <c r="C241" i="10"/>
  <c r="G283" i="10"/>
  <c r="F285" i="10"/>
  <c r="H567" i="10"/>
  <c r="C565" i="10"/>
  <c r="H565" i="10" s="1"/>
  <c r="C93" i="10"/>
  <c r="H1024" i="10"/>
  <c r="C1022" i="10"/>
  <c r="H1085" i="10"/>
  <c r="C1083" i="10"/>
  <c r="G918" i="10"/>
  <c r="K933" i="10"/>
  <c r="D648" i="10"/>
  <c r="I650" i="10"/>
  <c r="D591" i="10"/>
  <c r="F591" i="10" s="1"/>
  <c r="I593" i="10"/>
  <c r="I664" i="10"/>
  <c r="D662" i="10"/>
  <c r="I569" i="10"/>
  <c r="D567" i="10"/>
  <c r="I237" i="10"/>
  <c r="C646" i="10"/>
  <c r="H648" i="10"/>
  <c r="H153" i="10"/>
  <c r="C151" i="10"/>
  <c r="H151" i="10" s="1"/>
  <c r="D830" i="10"/>
  <c r="I832" i="10"/>
  <c r="I1064" i="10"/>
  <c r="D1062" i="10"/>
  <c r="H1038" i="10"/>
  <c r="C1036" i="10"/>
  <c r="G589" i="10"/>
  <c r="G889" i="10"/>
  <c r="D499" i="10"/>
  <c r="I499" i="10" s="1"/>
  <c r="I501" i="10"/>
  <c r="G93" i="10"/>
  <c r="F95" i="10"/>
  <c r="I303" i="10"/>
  <c r="D301" i="10"/>
  <c r="F303" i="10"/>
  <c r="I486" i="10"/>
  <c r="D484" i="10"/>
  <c r="H922" i="10"/>
  <c r="C920" i="10"/>
  <c r="I904" i="10"/>
  <c r="D902" i="10"/>
  <c r="I902" i="10" s="1"/>
  <c r="H788" i="10"/>
  <c r="C786" i="10"/>
  <c r="H711" i="10"/>
  <c r="C709" i="10"/>
  <c r="I682" i="10"/>
  <c r="D680" i="10"/>
  <c r="F666" i="10"/>
  <c r="G664" i="10"/>
  <c r="C31" i="10"/>
  <c r="H33" i="10"/>
  <c r="H262" i="10"/>
  <c r="C260" i="10"/>
  <c r="F439" i="10"/>
  <c r="G437" i="10"/>
  <c r="H67" i="10"/>
  <c r="C65" i="10"/>
  <c r="H501" i="10"/>
  <c r="C499" i="10"/>
  <c r="H499" i="10" s="1"/>
  <c r="G33" i="10"/>
  <c r="F35" i="10"/>
  <c r="I35" i="10"/>
  <c r="D33" i="10"/>
  <c r="G400" i="10"/>
  <c r="C939" i="10"/>
  <c r="H941" i="10"/>
  <c r="H893" i="10"/>
  <c r="C891" i="10"/>
  <c r="H790" i="10"/>
  <c r="G1020" i="10"/>
  <c r="G786" i="10"/>
  <c r="F788" i="10"/>
  <c r="G878" i="10"/>
  <c r="F880" i="10"/>
  <c r="H845" i="10"/>
  <c r="C843" i="10"/>
  <c r="F486" i="10"/>
  <c r="G484" i="10"/>
  <c r="I437" i="10"/>
  <c r="H223" i="10"/>
  <c r="C221" i="10"/>
  <c r="H221" i="10" s="1"/>
  <c r="F548" i="10"/>
  <c r="G19" i="10"/>
  <c r="F21" i="10"/>
  <c r="G693" i="10"/>
  <c r="F695" i="10"/>
  <c r="G1009" i="10"/>
  <c r="F1011" i="10"/>
  <c r="H465" i="10"/>
  <c r="C463" i="10"/>
  <c r="H463" i="10" s="1"/>
  <c r="I209" i="10"/>
  <c r="D207" i="10"/>
  <c r="D404" i="10"/>
  <c r="I406" i="10"/>
  <c r="L480" i="10"/>
  <c r="L478" i="10" s="1"/>
  <c r="H207" i="10"/>
  <c r="I845" i="10"/>
  <c r="D843" i="10"/>
  <c r="G902" i="10"/>
  <c r="F904" i="10"/>
  <c r="I633" i="10"/>
  <c r="C484" i="10"/>
  <c r="H486" i="10"/>
  <c r="H377" i="10"/>
  <c r="C375" i="10"/>
  <c r="I241" i="10"/>
  <c r="G753" i="10"/>
  <c r="F755" i="10"/>
  <c r="G1081" i="10"/>
  <c r="I878" i="10"/>
  <c r="D876" i="10"/>
  <c r="G1038" i="10"/>
  <c r="F1040" i="10"/>
  <c r="D619" i="10"/>
  <c r="I621" i="10"/>
  <c r="F406" i="10"/>
  <c r="G338" i="10"/>
  <c r="F340" i="10"/>
  <c r="I711" i="10"/>
  <c r="D709" i="10"/>
  <c r="G465" i="10"/>
  <c r="F467" i="10"/>
  <c r="F166" i="10"/>
  <c r="G164" i="10"/>
  <c r="G63" i="10"/>
  <c r="F65" i="10"/>
  <c r="H437" i="10"/>
  <c r="G315" i="10"/>
  <c r="F173" i="10"/>
  <c r="F136" i="10"/>
  <c r="F861" i="10"/>
  <c r="D859" i="10"/>
  <c r="I861" i="10"/>
  <c r="G1062" i="10"/>
  <c r="F1064" i="10"/>
  <c r="H904" i="10"/>
  <c r="C902" i="10"/>
  <c r="H902" i="10" s="1"/>
  <c r="H1064" i="10"/>
  <c r="C1062" i="10"/>
  <c r="C855" i="10"/>
  <c r="H740" i="10"/>
  <c r="G510" i="10"/>
  <c r="H615" i="10"/>
  <c r="H35" i="10"/>
  <c r="H806" i="10"/>
  <c r="C804" i="10"/>
  <c r="I1009" i="10"/>
  <c r="D1007" i="10"/>
  <c r="I1038" i="10"/>
  <c r="D1036" i="10"/>
  <c r="D463" i="10"/>
  <c r="I463" i="10" s="1"/>
  <c r="I465" i="10"/>
  <c r="I514" i="10"/>
  <c r="D512" i="10"/>
  <c r="F512" i="10" s="1"/>
  <c r="H514" i="10"/>
  <c r="C512" i="10"/>
  <c r="D724" i="10"/>
  <c r="I726" i="10"/>
  <c r="H406" i="10"/>
  <c r="C404" i="10"/>
  <c r="G371" i="10"/>
  <c r="G239" i="10"/>
  <c r="F241" i="10"/>
  <c r="G567" i="10"/>
  <c r="F569" i="10"/>
  <c r="H358" i="10"/>
  <c r="C356" i="10"/>
  <c r="G352" i="10"/>
  <c r="H19" i="10"/>
  <c r="C17" i="10"/>
  <c r="F813" i="10"/>
  <c r="D804" i="10"/>
  <c r="F804" i="10" s="1"/>
  <c r="G802" i="10"/>
  <c r="K480" i="10"/>
  <c r="K478" i="10" s="1"/>
  <c r="D375" i="10"/>
  <c r="I377" i="10"/>
  <c r="G260" i="10"/>
  <c r="F262" i="10"/>
  <c r="I19" i="10"/>
  <c r="D17" i="10"/>
  <c r="C281" i="10"/>
  <c r="H283" i="10"/>
  <c r="G221" i="10"/>
  <c r="G205" i="10"/>
  <c r="H164" i="10"/>
  <c r="C162" i="10"/>
  <c r="H162" i="10" s="1"/>
  <c r="H1007" i="10"/>
  <c r="F726" i="10"/>
  <c r="G724" i="10"/>
  <c r="G680" i="10"/>
  <c r="F682" i="10"/>
  <c r="E859" i="10"/>
  <c r="H861" i="10"/>
  <c r="I1085" i="10"/>
  <c r="D1083" i="10"/>
  <c r="F1083" i="10" s="1"/>
  <c r="I1066" i="10"/>
  <c r="H769" i="10"/>
  <c r="C767" i="10"/>
  <c r="H767" i="10" s="1"/>
  <c r="G742" i="10"/>
  <c r="F744" i="10"/>
  <c r="H680" i="10"/>
  <c r="C678" i="10"/>
  <c r="H319" i="10"/>
  <c r="C317" i="10"/>
  <c r="H193" i="10"/>
  <c r="C191" i="10"/>
  <c r="H191" i="10" s="1"/>
  <c r="C418" i="10"/>
  <c r="H420" i="10"/>
  <c r="I283" i="10"/>
  <c r="D281" i="10"/>
  <c r="H550" i="10"/>
  <c r="C548" i="10"/>
  <c r="H548" i="10" s="1"/>
  <c r="I356" i="10"/>
  <c r="D354" i="10"/>
  <c r="H593" i="10"/>
  <c r="I239" i="10"/>
  <c r="F209" i="10"/>
  <c r="I65" i="10"/>
  <c r="D63" i="10"/>
  <c r="I6" i="3"/>
  <c r="I7" i="3"/>
  <c r="I5" i="3"/>
  <c r="H6" i="3"/>
  <c r="H7" i="3"/>
  <c r="H5" i="3"/>
  <c r="D418" i="10" l="1"/>
  <c r="F418" i="10" s="1"/>
  <c r="H660" i="10"/>
  <c r="H662" i="10"/>
  <c r="D258" i="10"/>
  <c r="I93" i="10"/>
  <c r="F635" i="10"/>
  <c r="D162" i="10"/>
  <c r="I162" i="10" s="1"/>
  <c r="H664" i="10"/>
  <c r="L52" i="10"/>
  <c r="L50" i="10" s="1"/>
  <c r="L1099" i="10" s="1"/>
  <c r="F920" i="10"/>
  <c r="I920" i="10"/>
  <c r="I939" i="10"/>
  <c r="D786" i="10"/>
  <c r="I786" i="10" s="1"/>
  <c r="F420" i="10"/>
  <c r="H878" i="10"/>
  <c r="C876" i="10"/>
  <c r="H876" i="10" s="1"/>
  <c r="H986" i="10"/>
  <c r="C435" i="10"/>
  <c r="C433" i="10" s="1"/>
  <c r="H433" i="10" s="1"/>
  <c r="D91" i="10"/>
  <c r="I91" i="10" s="1"/>
  <c r="H591" i="10"/>
  <c r="J52" i="10"/>
  <c r="J50" i="10" s="1"/>
  <c r="J1099" i="10" s="1"/>
  <c r="F939" i="10"/>
  <c r="F450" i="10"/>
  <c r="K52" i="10"/>
  <c r="K50" i="10" s="1"/>
  <c r="K1099" i="10" s="1"/>
  <c r="F753" i="10"/>
  <c r="D889" i="10"/>
  <c r="I889" i="10" s="1"/>
  <c r="I1022" i="10"/>
  <c r="F1022" i="10"/>
  <c r="I319" i="10"/>
  <c r="F891" i="10"/>
  <c r="D223" i="10"/>
  <c r="F223" i="10" s="1"/>
  <c r="D317" i="10"/>
  <c r="F317" i="10" s="1"/>
  <c r="I225" i="10"/>
  <c r="C738" i="10"/>
  <c r="H738" i="10" s="1"/>
  <c r="H724" i="10"/>
  <c r="C722" i="10"/>
  <c r="H722" i="10" s="1"/>
  <c r="D984" i="10"/>
  <c r="D935" i="10" s="1"/>
  <c r="F986" i="10"/>
  <c r="I986" i="10"/>
  <c r="F437" i="10"/>
  <c r="D31" i="10"/>
  <c r="I33" i="10"/>
  <c r="G17" i="10"/>
  <c r="F19" i="10"/>
  <c r="H512" i="10"/>
  <c r="C510" i="10"/>
  <c r="H510" i="10" s="1"/>
  <c r="G587" i="10"/>
  <c r="F742" i="10"/>
  <c r="G740" i="10"/>
  <c r="C802" i="10"/>
  <c r="H804" i="10"/>
  <c r="H709" i="10"/>
  <c r="C707" i="10"/>
  <c r="D802" i="10"/>
  <c r="F802" i="10" s="1"/>
  <c r="I804" i="10"/>
  <c r="I648" i="10"/>
  <c r="D646" i="10"/>
  <c r="F648" i="10"/>
  <c r="G722" i="10"/>
  <c r="F724" i="10"/>
  <c r="H17" i="10"/>
  <c r="C15" i="10"/>
  <c r="I918" i="10"/>
  <c r="D916" i="10"/>
  <c r="I916" i="10" s="1"/>
  <c r="G784" i="10"/>
  <c r="H786" i="10"/>
  <c r="C784" i="10"/>
  <c r="H1036" i="10"/>
  <c r="C1034" i="10"/>
  <c r="H1034" i="10" s="1"/>
  <c r="C587" i="10"/>
  <c r="H587" i="10" s="1"/>
  <c r="H589" i="10"/>
  <c r="D279" i="10"/>
  <c r="I281" i="10"/>
  <c r="I17" i="10"/>
  <c r="D15" i="10"/>
  <c r="H404" i="10"/>
  <c r="C402" i="10"/>
  <c r="I512" i="10"/>
  <c r="D510" i="10"/>
  <c r="I510" i="10" s="1"/>
  <c r="H1062" i="10"/>
  <c r="C1060" i="10"/>
  <c r="G336" i="10"/>
  <c r="F336" i="10" s="1"/>
  <c r="F338" i="10"/>
  <c r="F902" i="10"/>
  <c r="F1020" i="10"/>
  <c r="F33" i="10"/>
  <c r="G31" i="10"/>
  <c r="I301" i="10"/>
  <c r="D299" i="10"/>
  <c r="F301" i="10"/>
  <c r="H646" i="10"/>
  <c r="C631" i="10"/>
  <c r="G935" i="10"/>
  <c r="F937" i="10"/>
  <c r="C676" i="10"/>
  <c r="H676" i="10" s="1"/>
  <c r="H678" i="10"/>
  <c r="F465" i="10"/>
  <c r="G463" i="10"/>
  <c r="F463" i="10" s="1"/>
  <c r="G678" i="10"/>
  <c r="F680" i="10"/>
  <c r="I1007" i="10"/>
  <c r="D1005" i="10"/>
  <c r="I1005" i="10" s="1"/>
  <c r="I709" i="10"/>
  <c r="D707" i="10"/>
  <c r="F709" i="10"/>
  <c r="H93" i="10"/>
  <c r="C91" i="10"/>
  <c r="H91" i="10" s="1"/>
  <c r="C258" i="10"/>
  <c r="H260" i="10"/>
  <c r="G369" i="10"/>
  <c r="D352" i="10"/>
  <c r="I352" i="10" s="1"/>
  <c r="I354" i="10"/>
  <c r="G237" i="10"/>
  <c r="F237" i="10" s="1"/>
  <c r="F239" i="10"/>
  <c r="G1079" i="10"/>
  <c r="G876" i="10"/>
  <c r="F878" i="10"/>
  <c r="C279" i="10"/>
  <c r="H281" i="10"/>
  <c r="I258" i="10"/>
  <c r="D256" i="10"/>
  <c r="I843" i="10"/>
  <c r="D841" i="10"/>
  <c r="F843" i="10"/>
  <c r="H31" i="10"/>
  <c r="I1062" i="10"/>
  <c r="D1060" i="10"/>
  <c r="G916" i="10"/>
  <c r="F918" i="10"/>
  <c r="F354" i="10"/>
  <c r="D435" i="10"/>
  <c r="D565" i="10"/>
  <c r="I565" i="10" s="1"/>
  <c r="I567" i="10"/>
  <c r="E828" i="10"/>
  <c r="H830" i="10"/>
  <c r="C482" i="10"/>
  <c r="H484" i="10"/>
  <c r="I63" i="10"/>
  <c r="C416" i="10"/>
  <c r="H416" i="10" s="1"/>
  <c r="H418" i="10"/>
  <c r="G258" i="10"/>
  <c r="F260" i="10"/>
  <c r="I724" i="10"/>
  <c r="D722" i="10"/>
  <c r="I722" i="10" s="1"/>
  <c r="I619" i="10"/>
  <c r="D617" i="10"/>
  <c r="F619" i="10"/>
  <c r="G1007" i="10"/>
  <c r="F1009" i="10"/>
  <c r="G482" i="10"/>
  <c r="F484" i="10"/>
  <c r="C889" i="10"/>
  <c r="H891" i="10"/>
  <c r="H65" i="10"/>
  <c r="C63" i="10"/>
  <c r="G631" i="10"/>
  <c r="F633" i="10"/>
  <c r="C918" i="10"/>
  <c r="H920" i="10"/>
  <c r="G91" i="10"/>
  <c r="F93" i="10"/>
  <c r="H1083" i="10"/>
  <c r="C1081" i="10"/>
  <c r="G281" i="10"/>
  <c r="F283" i="10"/>
  <c r="D740" i="10"/>
  <c r="I742" i="10"/>
  <c r="D205" i="10"/>
  <c r="I205" i="10" s="1"/>
  <c r="I207" i="10"/>
  <c r="I1083" i="10"/>
  <c r="D1081" i="10"/>
  <c r="F1081" i="10" s="1"/>
  <c r="H356" i="10"/>
  <c r="C354" i="10"/>
  <c r="F63" i="10"/>
  <c r="G662" i="10"/>
  <c r="F664" i="10"/>
  <c r="I662" i="10"/>
  <c r="D660" i="10"/>
  <c r="I660" i="10" s="1"/>
  <c r="H241" i="10"/>
  <c r="C239" i="10"/>
  <c r="D373" i="10"/>
  <c r="I375" i="10"/>
  <c r="F375" i="10"/>
  <c r="G1060" i="10"/>
  <c r="F1062" i="10"/>
  <c r="G1036" i="10"/>
  <c r="F1038" i="10"/>
  <c r="H375" i="10"/>
  <c r="C373" i="10"/>
  <c r="F693" i="10"/>
  <c r="G691" i="10"/>
  <c r="F691" i="10" s="1"/>
  <c r="I418" i="10"/>
  <c r="D416" i="10"/>
  <c r="I937" i="10"/>
  <c r="C1020" i="10"/>
  <c r="H1022" i="10"/>
  <c r="H843" i="10"/>
  <c r="C841" i="10"/>
  <c r="H939" i="10"/>
  <c r="C937" i="10"/>
  <c r="I680" i="10"/>
  <c r="D678" i="10"/>
  <c r="I830" i="10"/>
  <c r="F830" i="10"/>
  <c r="D828" i="10"/>
  <c r="F499" i="10"/>
  <c r="G162" i="10"/>
  <c r="F162" i="10" s="1"/>
  <c r="F164" i="10"/>
  <c r="H317" i="10"/>
  <c r="C315" i="10"/>
  <c r="H315" i="10" s="1"/>
  <c r="I876" i="10"/>
  <c r="E857" i="10"/>
  <c r="H859" i="10"/>
  <c r="F207" i="10"/>
  <c r="G800" i="10"/>
  <c r="F567" i="10"/>
  <c r="G565" i="10"/>
  <c r="I1036" i="10"/>
  <c r="D1034" i="10"/>
  <c r="I1034" i="10" s="1"/>
  <c r="I859" i="10"/>
  <c r="F859" i="10"/>
  <c r="D857" i="10"/>
  <c r="D402" i="10"/>
  <c r="I404" i="10"/>
  <c r="F404" i="10"/>
  <c r="I484" i="10"/>
  <c r="D482" i="10"/>
  <c r="I591" i="10"/>
  <c r="D589" i="10"/>
  <c r="F589" i="10" s="1"/>
  <c r="D12" i="3"/>
  <c r="C12" i="3"/>
  <c r="F510" i="10" l="1"/>
  <c r="H435" i="10"/>
  <c r="F786" i="10"/>
  <c r="D784" i="10"/>
  <c r="F784" i="10" s="1"/>
  <c r="D61" i="10"/>
  <c r="I61" i="10" s="1"/>
  <c r="F91" i="10"/>
  <c r="D874" i="10"/>
  <c r="I874" i="10" s="1"/>
  <c r="F889" i="10"/>
  <c r="D221" i="10"/>
  <c r="I223" i="10"/>
  <c r="D315" i="10"/>
  <c r="I315" i="10" s="1"/>
  <c r="I317" i="10"/>
  <c r="F565" i="10"/>
  <c r="G435" i="10"/>
  <c r="F435" i="10" s="1"/>
  <c r="F352" i="10"/>
  <c r="I984" i="10"/>
  <c r="F984" i="10"/>
  <c r="H1020" i="10"/>
  <c r="C1005" i="10"/>
  <c r="H1005" i="10" s="1"/>
  <c r="G660" i="10"/>
  <c r="F660" i="10" s="1"/>
  <c r="F662" i="10"/>
  <c r="H889" i="10"/>
  <c r="C874" i="10"/>
  <c r="F258" i="10"/>
  <c r="G256" i="10"/>
  <c r="D433" i="10"/>
  <c r="I433" i="10" s="1"/>
  <c r="I435" i="10"/>
  <c r="H784" i="10"/>
  <c r="I482" i="10"/>
  <c r="D480" i="10"/>
  <c r="H631" i="10"/>
  <c r="F281" i="10"/>
  <c r="G279" i="10"/>
  <c r="I828" i="10"/>
  <c r="D826" i="10"/>
  <c r="F828" i="10"/>
  <c r="I935" i="10"/>
  <c r="D933" i="10"/>
  <c r="I933" i="10" s="1"/>
  <c r="F1060" i="10"/>
  <c r="G1058" i="10"/>
  <c r="G61" i="10"/>
  <c r="C1079" i="10"/>
  <c r="H1081" i="10"/>
  <c r="G480" i="10"/>
  <c r="F482" i="10"/>
  <c r="H279" i="10"/>
  <c r="I299" i="10"/>
  <c r="F299" i="10"/>
  <c r="C400" i="10"/>
  <c r="H400" i="10" s="1"/>
  <c r="H402" i="10"/>
  <c r="I802" i="10"/>
  <c r="D800" i="10"/>
  <c r="I800" i="10" s="1"/>
  <c r="G1034" i="10"/>
  <c r="F1034" i="10" s="1"/>
  <c r="F1036" i="10"/>
  <c r="I256" i="10"/>
  <c r="D254" i="10"/>
  <c r="I254" i="10" s="1"/>
  <c r="I646" i="10"/>
  <c r="F646" i="10"/>
  <c r="D631" i="10"/>
  <c r="I631" i="10" s="1"/>
  <c r="I402" i="10"/>
  <c r="D400" i="10"/>
  <c r="F402" i="10"/>
  <c r="H354" i="10"/>
  <c r="C352" i="10"/>
  <c r="H352" i="10" s="1"/>
  <c r="F916" i="10"/>
  <c r="G676" i="10"/>
  <c r="F678" i="10"/>
  <c r="G782" i="10"/>
  <c r="C705" i="10"/>
  <c r="H705" i="10" s="1"/>
  <c r="H707" i="10"/>
  <c r="I678" i="10"/>
  <c r="D676" i="10"/>
  <c r="I676" i="10" s="1"/>
  <c r="G1005" i="10"/>
  <c r="F1005" i="10" s="1"/>
  <c r="F1007" i="10"/>
  <c r="D1058" i="10"/>
  <c r="I1058" i="10" s="1"/>
  <c r="I1060" i="10"/>
  <c r="F31" i="10"/>
  <c r="G15" i="10"/>
  <c r="F17" i="10"/>
  <c r="D587" i="10"/>
  <c r="I587" i="10" s="1"/>
  <c r="I589" i="10"/>
  <c r="I416" i="10"/>
  <c r="F416" i="10"/>
  <c r="G874" i="10"/>
  <c r="F876" i="10"/>
  <c r="I15" i="10"/>
  <c r="D13" i="10"/>
  <c r="D872" i="10"/>
  <c r="I872" i="10" s="1"/>
  <c r="D1079" i="10"/>
  <c r="I1081" i="10"/>
  <c r="G1077" i="10"/>
  <c r="C256" i="10"/>
  <c r="H258" i="10"/>
  <c r="E855" i="10"/>
  <c r="H855" i="10" s="1"/>
  <c r="H857" i="10"/>
  <c r="H937" i="10"/>
  <c r="C935" i="10"/>
  <c r="I373" i="10"/>
  <c r="D371" i="10"/>
  <c r="F373" i="10"/>
  <c r="C916" i="10"/>
  <c r="H916" i="10" s="1"/>
  <c r="H918" i="10"/>
  <c r="F617" i="10"/>
  <c r="D615" i="10"/>
  <c r="I617" i="10"/>
  <c r="H482" i="10"/>
  <c r="C480" i="10"/>
  <c r="H15" i="10"/>
  <c r="C13" i="10"/>
  <c r="C800" i="10"/>
  <c r="H800" i="10" s="1"/>
  <c r="H802" i="10"/>
  <c r="I31" i="10"/>
  <c r="I857" i="10"/>
  <c r="D855" i="10"/>
  <c r="F857" i="10"/>
  <c r="F205" i="10"/>
  <c r="H239" i="10"/>
  <c r="C237" i="10"/>
  <c r="H237" i="10" s="1"/>
  <c r="I279" i="10"/>
  <c r="F740" i="10"/>
  <c r="G738" i="10"/>
  <c r="G433" i="10"/>
  <c r="F433" i="10" s="1"/>
  <c r="H841" i="10"/>
  <c r="C826" i="10"/>
  <c r="C371" i="10"/>
  <c r="H373" i="10"/>
  <c r="H63" i="10"/>
  <c r="C61" i="10"/>
  <c r="E826" i="10"/>
  <c r="H828" i="10"/>
  <c r="I841" i="10"/>
  <c r="F841" i="10"/>
  <c r="F722" i="10"/>
  <c r="D738" i="10"/>
  <c r="I738" i="10" s="1"/>
  <c r="I740" i="10"/>
  <c r="D705" i="10"/>
  <c r="I707" i="10"/>
  <c r="F707" i="10"/>
  <c r="F935" i="10"/>
  <c r="H1060" i="10"/>
  <c r="C1058" i="10"/>
  <c r="H1058" i="10" s="1"/>
  <c r="L20" i="2"/>
  <c r="K20" i="2"/>
  <c r="J20" i="2"/>
  <c r="G20" i="2"/>
  <c r="F20" i="2" s="1"/>
  <c r="I20" i="2"/>
  <c r="H20" i="2"/>
  <c r="D10" i="10" l="1"/>
  <c r="D8" i="10"/>
  <c r="I784" i="10"/>
  <c r="E824" i="10"/>
  <c r="D59" i="10"/>
  <c r="F676" i="10"/>
  <c r="D277" i="10"/>
  <c r="I277" i="10" s="1"/>
  <c r="F315" i="10"/>
  <c r="G613" i="10"/>
  <c r="G933" i="10"/>
  <c r="F933" i="10" s="1"/>
  <c r="C277" i="10"/>
  <c r="H277" i="10" s="1"/>
  <c r="I221" i="10"/>
  <c r="F221" i="10"/>
  <c r="C782" i="10"/>
  <c r="H782" i="10" s="1"/>
  <c r="F738" i="10"/>
  <c r="I371" i="10"/>
  <c r="D369" i="10"/>
  <c r="F371" i="10"/>
  <c r="C59" i="10"/>
  <c r="H61" i="10"/>
  <c r="H13" i="10"/>
  <c r="C10" i="10"/>
  <c r="H935" i="10"/>
  <c r="C933" i="10"/>
  <c r="H933" i="10" s="1"/>
  <c r="I13" i="10"/>
  <c r="F480" i="10"/>
  <c r="G478" i="10"/>
  <c r="F800" i="10"/>
  <c r="G254" i="10"/>
  <c r="F254" i="10" s="1"/>
  <c r="F256" i="10"/>
  <c r="I1079" i="10"/>
  <c r="D1077" i="10"/>
  <c r="I1077" i="10" s="1"/>
  <c r="C478" i="10"/>
  <c r="H478" i="10" s="1"/>
  <c r="H480" i="10"/>
  <c r="G277" i="10"/>
  <c r="F279" i="10"/>
  <c r="I826" i="10"/>
  <c r="D824" i="10"/>
  <c r="F826" i="10"/>
  <c r="G872" i="10"/>
  <c r="F872" i="10" s="1"/>
  <c r="F874" i="10"/>
  <c r="H874" i="10"/>
  <c r="C872" i="10"/>
  <c r="H872" i="10" s="1"/>
  <c r="C1077" i="10"/>
  <c r="H1077" i="10" s="1"/>
  <c r="H1079" i="10"/>
  <c r="C613" i="10"/>
  <c r="H613" i="10" s="1"/>
  <c r="G13" i="10"/>
  <c r="F15" i="10"/>
  <c r="I705" i="10"/>
  <c r="F705" i="10"/>
  <c r="D613" i="10"/>
  <c r="I613" i="10" s="1"/>
  <c r="I615" i="10"/>
  <c r="F615" i="10"/>
  <c r="F61" i="10"/>
  <c r="G59" i="10"/>
  <c r="D782" i="10"/>
  <c r="I782" i="10" s="1"/>
  <c r="H826" i="10"/>
  <c r="C824" i="10"/>
  <c r="I855" i="10"/>
  <c r="F855" i="10"/>
  <c r="F1079" i="10"/>
  <c r="F1058" i="10"/>
  <c r="I480" i="10"/>
  <c r="D478" i="10"/>
  <c r="I478" i="10" s="1"/>
  <c r="F631" i="10"/>
  <c r="H371" i="10"/>
  <c r="C369" i="10"/>
  <c r="H369" i="10" s="1"/>
  <c r="C254" i="10"/>
  <c r="H254" i="10" s="1"/>
  <c r="H256" i="10"/>
  <c r="I400" i="10"/>
  <c r="F400" i="10"/>
  <c r="F587" i="10"/>
  <c r="C19" i="2"/>
  <c r="H17" i="2"/>
  <c r="H18" i="2"/>
  <c r="H14" i="2"/>
  <c r="C16" i="2"/>
  <c r="I59" i="10" l="1"/>
  <c r="D50" i="10"/>
  <c r="D52" i="10"/>
  <c r="E52" i="10"/>
  <c r="E50" i="10"/>
  <c r="H824" i="10"/>
  <c r="F277" i="10"/>
  <c r="F1077" i="10"/>
  <c r="F478" i="10"/>
  <c r="I824" i="10"/>
  <c r="F824" i="10"/>
  <c r="F613" i="10"/>
  <c r="C8" i="10"/>
  <c r="F13" i="10"/>
  <c r="G10" i="10"/>
  <c r="G52" i="10"/>
  <c r="F59" i="10"/>
  <c r="H59" i="10"/>
  <c r="C52" i="10"/>
  <c r="F782" i="10"/>
  <c r="I369" i="10"/>
  <c r="F369" i="10"/>
  <c r="G20" i="6"/>
  <c r="G15" i="6"/>
  <c r="G11" i="6"/>
  <c r="D15" i="6"/>
  <c r="D20" i="6"/>
  <c r="F20" i="6"/>
  <c r="G17" i="6"/>
  <c r="F15" i="6"/>
  <c r="E15" i="6"/>
  <c r="E20" i="6" s="1"/>
  <c r="G13" i="6"/>
  <c r="E11" i="6"/>
  <c r="C9" i="6"/>
  <c r="E1099" i="10" l="1"/>
  <c r="I52" i="10"/>
  <c r="D1099" i="10"/>
  <c r="I50" i="10"/>
  <c r="H52" i="10"/>
  <c r="C50" i="10"/>
  <c r="G8" i="10"/>
  <c r="G50" i="10"/>
  <c r="F52" i="10"/>
  <c r="H22" i="4"/>
  <c r="H23" i="4"/>
  <c r="H24" i="4"/>
  <c r="H25" i="4"/>
  <c r="H26" i="4"/>
  <c r="H27" i="4"/>
  <c r="H28" i="4"/>
  <c r="H30" i="4"/>
  <c r="H32" i="4"/>
  <c r="H34" i="4"/>
  <c r="H36" i="4"/>
  <c r="H38" i="4"/>
  <c r="H40" i="4"/>
  <c r="H42" i="4"/>
  <c r="H43" i="4"/>
  <c r="H44" i="4"/>
  <c r="H45" i="4"/>
  <c r="H46" i="4"/>
  <c r="H47" i="4"/>
  <c r="H48" i="4"/>
  <c r="H49" i="4"/>
  <c r="H50" i="4"/>
  <c r="H52" i="4"/>
  <c r="H54" i="4"/>
  <c r="H56" i="4"/>
  <c r="H58" i="4"/>
  <c r="H60" i="4"/>
  <c r="H62" i="4"/>
  <c r="H64" i="4"/>
  <c r="H65" i="4"/>
  <c r="H66" i="4"/>
  <c r="H67" i="4"/>
  <c r="H68" i="4"/>
  <c r="H69" i="4"/>
  <c r="H70" i="4"/>
  <c r="H71" i="4"/>
  <c r="H72" i="4"/>
  <c r="H74" i="4"/>
  <c r="H76" i="4"/>
  <c r="H78" i="4"/>
  <c r="H80" i="4"/>
  <c r="H82" i="4"/>
  <c r="H84" i="4"/>
  <c r="H86" i="4"/>
  <c r="H87" i="4"/>
  <c r="H88" i="4"/>
  <c r="H89" i="4"/>
  <c r="H90" i="4"/>
  <c r="H91" i="4"/>
  <c r="H92" i="4"/>
  <c r="H93" i="4"/>
  <c r="H94" i="4"/>
  <c r="H96" i="4"/>
  <c r="H98" i="4"/>
  <c r="H100" i="4"/>
  <c r="H102" i="4"/>
  <c r="H104" i="4"/>
  <c r="H106" i="4"/>
  <c r="H108" i="4"/>
  <c r="H109" i="4"/>
  <c r="H110" i="4"/>
  <c r="H111" i="4"/>
  <c r="H112" i="4"/>
  <c r="H113" i="4"/>
  <c r="H114" i="4"/>
  <c r="H115" i="4"/>
  <c r="H116" i="4"/>
  <c r="H118" i="4"/>
  <c r="H120" i="4"/>
  <c r="H122" i="4"/>
  <c r="H124" i="4"/>
  <c r="H126" i="4"/>
  <c r="H128" i="4"/>
  <c r="H130" i="4"/>
  <c r="H131" i="4"/>
  <c r="H132" i="4"/>
  <c r="H133" i="4"/>
  <c r="H134" i="4"/>
  <c r="H135" i="4"/>
  <c r="H136" i="4"/>
  <c r="H137" i="4"/>
  <c r="H138" i="4"/>
  <c r="H140" i="4"/>
  <c r="H142" i="4"/>
  <c r="H144" i="4"/>
  <c r="H146" i="4"/>
  <c r="H148" i="4"/>
  <c r="H150" i="4"/>
  <c r="H152" i="4"/>
  <c r="H153" i="4"/>
  <c r="H154" i="4"/>
  <c r="H155" i="4"/>
  <c r="H156" i="4"/>
  <c r="H157" i="4"/>
  <c r="H158" i="4"/>
  <c r="H159" i="4"/>
  <c r="H160" i="4"/>
  <c r="H162" i="4"/>
  <c r="H164" i="4"/>
  <c r="H166" i="4"/>
  <c r="H168" i="4"/>
  <c r="H170" i="4"/>
  <c r="H172" i="4"/>
  <c r="H174" i="4"/>
  <c r="H175" i="4"/>
  <c r="H176" i="4"/>
  <c r="H177" i="4"/>
  <c r="H178" i="4"/>
  <c r="H179" i="4"/>
  <c r="H180" i="4"/>
  <c r="H181" i="4"/>
  <c r="H182" i="4"/>
  <c r="H184" i="4"/>
  <c r="H186" i="4"/>
  <c r="H188" i="4"/>
  <c r="H190" i="4"/>
  <c r="H192" i="4"/>
  <c r="H194" i="4"/>
  <c r="H196" i="4"/>
  <c r="H197" i="4"/>
  <c r="H198" i="4"/>
  <c r="H199" i="4"/>
  <c r="H200" i="4"/>
  <c r="H201" i="4"/>
  <c r="H202" i="4"/>
  <c r="H203" i="4"/>
  <c r="H204" i="4"/>
  <c r="H206" i="4"/>
  <c r="H208" i="4"/>
  <c r="H210" i="4"/>
  <c r="H212" i="4"/>
  <c r="H214" i="4"/>
  <c r="H216" i="4"/>
  <c r="H218" i="4"/>
  <c r="H219" i="4"/>
  <c r="H220" i="4"/>
  <c r="H221" i="4"/>
  <c r="H222" i="4"/>
  <c r="H223" i="4"/>
  <c r="H224" i="4"/>
  <c r="H225" i="4"/>
  <c r="H226" i="4"/>
  <c r="H228" i="4"/>
  <c r="H230" i="4"/>
  <c r="H232" i="4"/>
  <c r="H234" i="4"/>
  <c r="H236" i="4"/>
  <c r="H238" i="4"/>
  <c r="H240" i="4"/>
  <c r="H241" i="4"/>
  <c r="H242" i="4"/>
  <c r="H243" i="4"/>
  <c r="H244" i="4"/>
  <c r="H245" i="4"/>
  <c r="H246" i="4"/>
  <c r="H247" i="4"/>
  <c r="H248" i="4"/>
  <c r="H250" i="4"/>
  <c r="H252" i="4"/>
  <c r="H254" i="4"/>
  <c r="H256" i="4"/>
  <c r="H258" i="4"/>
  <c r="H260" i="4"/>
  <c r="H262" i="4"/>
  <c r="H263" i="4"/>
  <c r="H264" i="4"/>
  <c r="H265" i="4"/>
  <c r="H266" i="4"/>
  <c r="H267" i="4"/>
  <c r="H268" i="4"/>
  <c r="H269" i="4"/>
  <c r="H270" i="4"/>
  <c r="H272" i="4"/>
  <c r="H274" i="4"/>
  <c r="H276" i="4"/>
  <c r="H278" i="4"/>
  <c r="H280" i="4"/>
  <c r="H282" i="4"/>
  <c r="H284" i="4"/>
  <c r="H285" i="4"/>
  <c r="H286" i="4"/>
  <c r="H287" i="4"/>
  <c r="H288" i="4"/>
  <c r="H289" i="4"/>
  <c r="H290" i="4"/>
  <c r="H291" i="4"/>
  <c r="H292" i="4"/>
  <c r="H294" i="4"/>
  <c r="H296" i="4"/>
  <c r="H298" i="4"/>
  <c r="H300" i="4"/>
  <c r="H302" i="4"/>
  <c r="H304" i="4"/>
  <c r="H306" i="4"/>
  <c r="H307" i="4"/>
  <c r="H308" i="4"/>
  <c r="H309" i="4"/>
  <c r="H310" i="4"/>
  <c r="H311" i="4"/>
  <c r="H312" i="4"/>
  <c r="H313" i="4"/>
  <c r="H314" i="4"/>
  <c r="H316" i="4"/>
  <c r="H318" i="4"/>
  <c r="H320" i="4"/>
  <c r="H322" i="4"/>
  <c r="H324" i="4"/>
  <c r="H326" i="4"/>
  <c r="H328" i="4"/>
  <c r="H329" i="4"/>
  <c r="H330" i="4"/>
  <c r="H331" i="4"/>
  <c r="H332" i="4"/>
  <c r="H333" i="4"/>
  <c r="H334" i="4"/>
  <c r="H335" i="4"/>
  <c r="H336" i="4"/>
  <c r="H338" i="4"/>
  <c r="H340" i="4"/>
  <c r="H342" i="4"/>
  <c r="H344" i="4"/>
  <c r="H346" i="4"/>
  <c r="H348" i="4"/>
  <c r="H350" i="4"/>
  <c r="H351" i="4"/>
  <c r="H352" i="4"/>
  <c r="H353" i="4"/>
  <c r="H354" i="4"/>
  <c r="H355" i="4"/>
  <c r="H356" i="4"/>
  <c r="H357" i="4"/>
  <c r="H358" i="4"/>
  <c r="H360" i="4"/>
  <c r="H362" i="4"/>
  <c r="H364" i="4"/>
  <c r="H366" i="4"/>
  <c r="H368" i="4"/>
  <c r="H370" i="4"/>
  <c r="H372" i="4"/>
  <c r="H373" i="4"/>
  <c r="H374" i="4"/>
  <c r="H375" i="4"/>
  <c r="H376" i="4"/>
  <c r="H377" i="4"/>
  <c r="H378" i="4"/>
  <c r="H379" i="4"/>
  <c r="H380" i="4"/>
  <c r="H382" i="4"/>
  <c r="H384" i="4"/>
  <c r="H386" i="4"/>
  <c r="H388" i="4"/>
  <c r="H390" i="4"/>
  <c r="H392" i="4"/>
  <c r="H394" i="4"/>
  <c r="H395" i="4"/>
  <c r="H396" i="4"/>
  <c r="H397" i="4"/>
  <c r="H398" i="4"/>
  <c r="H399" i="4"/>
  <c r="H400" i="4"/>
  <c r="H401" i="4"/>
  <c r="H402" i="4"/>
  <c r="H404" i="4"/>
  <c r="H406" i="4"/>
  <c r="H408" i="4"/>
  <c r="H410" i="4"/>
  <c r="H412" i="4"/>
  <c r="H414" i="4"/>
  <c r="H416" i="4"/>
  <c r="H417" i="4"/>
  <c r="H418" i="4"/>
  <c r="H419" i="4"/>
  <c r="H420" i="4"/>
  <c r="H421" i="4"/>
  <c r="H422" i="4"/>
  <c r="H423" i="4"/>
  <c r="H424" i="4"/>
  <c r="H426" i="4"/>
  <c r="H428" i="4"/>
  <c r="H430" i="4"/>
  <c r="H432" i="4"/>
  <c r="H434" i="4"/>
  <c r="H436" i="4"/>
  <c r="H438" i="4"/>
  <c r="H440" i="4"/>
  <c r="H441" i="4"/>
  <c r="H442" i="4"/>
  <c r="H443" i="4"/>
  <c r="H444" i="4"/>
  <c r="H445" i="4"/>
  <c r="H446" i="4"/>
  <c r="H448" i="4"/>
  <c r="H450" i="4"/>
  <c r="H452" i="4"/>
  <c r="H454" i="4"/>
  <c r="H456" i="4"/>
  <c r="H458" i="4"/>
  <c r="H460" i="4"/>
  <c r="H461" i="4"/>
  <c r="H462" i="4"/>
  <c r="H463" i="4"/>
  <c r="H464" i="4"/>
  <c r="H465" i="4"/>
  <c r="H466" i="4"/>
  <c r="H467" i="4"/>
  <c r="H468" i="4"/>
  <c r="H470" i="4"/>
  <c r="H472" i="4"/>
  <c r="H474" i="4"/>
  <c r="H476" i="4"/>
  <c r="H478" i="4"/>
  <c r="H480" i="4"/>
  <c r="H482" i="4"/>
  <c r="H484" i="4"/>
  <c r="H485" i="4"/>
  <c r="H486" i="4"/>
  <c r="H487" i="4"/>
  <c r="H488" i="4"/>
  <c r="H489" i="4"/>
  <c r="H490" i="4"/>
  <c r="H492" i="4"/>
  <c r="H494" i="4"/>
  <c r="H496" i="4"/>
  <c r="H498" i="4"/>
  <c r="H500" i="4"/>
  <c r="H502" i="4"/>
  <c r="H504" i="4"/>
  <c r="H505" i="4"/>
  <c r="H506" i="4"/>
  <c r="H507" i="4"/>
  <c r="H508" i="4"/>
  <c r="H509" i="4"/>
  <c r="H510" i="4"/>
  <c r="H511" i="4"/>
  <c r="H512" i="4"/>
  <c r="H514" i="4"/>
  <c r="H516" i="4"/>
  <c r="H518" i="4"/>
  <c r="H520" i="4"/>
  <c r="H522" i="4"/>
  <c r="H524" i="4"/>
  <c r="H526" i="4"/>
  <c r="H527" i="4"/>
  <c r="I22" i="4"/>
  <c r="I23" i="4"/>
  <c r="I24" i="4"/>
  <c r="I25" i="4"/>
  <c r="I26" i="4"/>
  <c r="I27" i="4"/>
  <c r="I28" i="4"/>
  <c r="I30" i="4"/>
  <c r="I32" i="4"/>
  <c r="I34" i="4"/>
  <c r="I36" i="4"/>
  <c r="I38" i="4"/>
  <c r="I40" i="4"/>
  <c r="I42" i="4"/>
  <c r="I43" i="4"/>
  <c r="I44" i="4"/>
  <c r="I45" i="4"/>
  <c r="I46" i="4"/>
  <c r="I47" i="4"/>
  <c r="I48" i="4"/>
  <c r="I49" i="4"/>
  <c r="I50" i="4"/>
  <c r="I52" i="4"/>
  <c r="I54" i="4"/>
  <c r="I56" i="4"/>
  <c r="I58" i="4"/>
  <c r="I60" i="4"/>
  <c r="I62" i="4"/>
  <c r="I64" i="4"/>
  <c r="I65" i="4"/>
  <c r="I66" i="4"/>
  <c r="I67" i="4"/>
  <c r="I68" i="4"/>
  <c r="I69" i="4"/>
  <c r="I70" i="4"/>
  <c r="I71" i="4"/>
  <c r="I72" i="4"/>
  <c r="I74" i="4"/>
  <c r="I76" i="4"/>
  <c r="I78" i="4"/>
  <c r="I80" i="4"/>
  <c r="I82" i="4"/>
  <c r="I84" i="4"/>
  <c r="I86" i="4"/>
  <c r="I87" i="4"/>
  <c r="I88" i="4"/>
  <c r="I89" i="4"/>
  <c r="I90" i="4"/>
  <c r="I91" i="4"/>
  <c r="I92" i="4"/>
  <c r="I93" i="4"/>
  <c r="I94" i="4"/>
  <c r="I96" i="4"/>
  <c r="I98" i="4"/>
  <c r="I100" i="4"/>
  <c r="I102" i="4"/>
  <c r="I104" i="4"/>
  <c r="I106" i="4"/>
  <c r="I108" i="4"/>
  <c r="I109" i="4"/>
  <c r="I110" i="4"/>
  <c r="I111" i="4"/>
  <c r="I112" i="4"/>
  <c r="I113" i="4"/>
  <c r="I114" i="4"/>
  <c r="I115" i="4"/>
  <c r="I116" i="4"/>
  <c r="I118" i="4"/>
  <c r="I120" i="4"/>
  <c r="I122" i="4"/>
  <c r="I124" i="4"/>
  <c r="I126" i="4"/>
  <c r="I128" i="4"/>
  <c r="I130" i="4"/>
  <c r="I131" i="4"/>
  <c r="I132" i="4"/>
  <c r="I133" i="4"/>
  <c r="I134" i="4"/>
  <c r="I135" i="4"/>
  <c r="I136" i="4"/>
  <c r="I137" i="4"/>
  <c r="I138" i="4"/>
  <c r="I140" i="4"/>
  <c r="I142" i="4"/>
  <c r="I144" i="4"/>
  <c r="I146" i="4"/>
  <c r="I148" i="4"/>
  <c r="I150" i="4"/>
  <c r="I152" i="4"/>
  <c r="I153" i="4"/>
  <c r="I154" i="4"/>
  <c r="I155" i="4"/>
  <c r="I156" i="4"/>
  <c r="I157" i="4"/>
  <c r="I158" i="4"/>
  <c r="I159" i="4"/>
  <c r="I160" i="4"/>
  <c r="I162" i="4"/>
  <c r="I164" i="4"/>
  <c r="I166" i="4"/>
  <c r="I168" i="4"/>
  <c r="I170" i="4"/>
  <c r="I172" i="4"/>
  <c r="I174" i="4"/>
  <c r="I175" i="4"/>
  <c r="I176" i="4"/>
  <c r="I177" i="4"/>
  <c r="I178" i="4"/>
  <c r="I179" i="4"/>
  <c r="I180" i="4"/>
  <c r="I181" i="4"/>
  <c r="I182" i="4"/>
  <c r="I184" i="4"/>
  <c r="I186" i="4"/>
  <c r="I188" i="4"/>
  <c r="I190" i="4"/>
  <c r="I192" i="4"/>
  <c r="I194" i="4"/>
  <c r="I196" i="4"/>
  <c r="I197" i="4"/>
  <c r="I198" i="4"/>
  <c r="I199" i="4"/>
  <c r="I200" i="4"/>
  <c r="I201" i="4"/>
  <c r="I202" i="4"/>
  <c r="I203" i="4"/>
  <c r="I204" i="4"/>
  <c r="I206" i="4"/>
  <c r="I208" i="4"/>
  <c r="I210" i="4"/>
  <c r="I212" i="4"/>
  <c r="I214" i="4"/>
  <c r="I216" i="4"/>
  <c r="I218" i="4"/>
  <c r="I219" i="4"/>
  <c r="I220" i="4"/>
  <c r="I221" i="4"/>
  <c r="I222" i="4"/>
  <c r="I223" i="4"/>
  <c r="I224" i="4"/>
  <c r="I225" i="4"/>
  <c r="I226" i="4"/>
  <c r="I228" i="4"/>
  <c r="I230" i="4"/>
  <c r="I232" i="4"/>
  <c r="I234" i="4"/>
  <c r="I236" i="4"/>
  <c r="I238" i="4"/>
  <c r="I240" i="4"/>
  <c r="I241" i="4"/>
  <c r="I242" i="4"/>
  <c r="I243" i="4"/>
  <c r="I244" i="4"/>
  <c r="I245" i="4"/>
  <c r="I246" i="4"/>
  <c r="I247" i="4"/>
  <c r="I248" i="4"/>
  <c r="I250" i="4"/>
  <c r="I252" i="4"/>
  <c r="I254" i="4"/>
  <c r="I256" i="4"/>
  <c r="I258" i="4"/>
  <c r="I260" i="4"/>
  <c r="I262" i="4"/>
  <c r="I263" i="4"/>
  <c r="I264" i="4"/>
  <c r="I265" i="4"/>
  <c r="I266" i="4"/>
  <c r="I267" i="4"/>
  <c r="I268" i="4"/>
  <c r="I269" i="4"/>
  <c r="I270" i="4"/>
  <c r="I272" i="4"/>
  <c r="I274" i="4"/>
  <c r="I276" i="4"/>
  <c r="I278" i="4"/>
  <c r="I280" i="4"/>
  <c r="I282" i="4"/>
  <c r="I284" i="4"/>
  <c r="I285" i="4"/>
  <c r="I286" i="4"/>
  <c r="I287" i="4"/>
  <c r="I288" i="4"/>
  <c r="I289" i="4"/>
  <c r="I290" i="4"/>
  <c r="I291" i="4"/>
  <c r="I292" i="4"/>
  <c r="I294" i="4"/>
  <c r="I296" i="4"/>
  <c r="I298" i="4"/>
  <c r="I300" i="4"/>
  <c r="I302" i="4"/>
  <c r="I304" i="4"/>
  <c r="I306" i="4"/>
  <c r="I307" i="4"/>
  <c r="I308" i="4"/>
  <c r="I309" i="4"/>
  <c r="I310" i="4"/>
  <c r="I311" i="4"/>
  <c r="I312" i="4"/>
  <c r="I313" i="4"/>
  <c r="I314" i="4"/>
  <c r="I316" i="4"/>
  <c r="I318" i="4"/>
  <c r="I320" i="4"/>
  <c r="I322" i="4"/>
  <c r="I324" i="4"/>
  <c r="I326" i="4"/>
  <c r="I328" i="4"/>
  <c r="I329" i="4"/>
  <c r="I330" i="4"/>
  <c r="I331" i="4"/>
  <c r="I332" i="4"/>
  <c r="I333" i="4"/>
  <c r="I334" i="4"/>
  <c r="I335" i="4"/>
  <c r="I336" i="4"/>
  <c r="I338" i="4"/>
  <c r="I340" i="4"/>
  <c r="I342" i="4"/>
  <c r="I344" i="4"/>
  <c r="I346" i="4"/>
  <c r="I348" i="4"/>
  <c r="I350" i="4"/>
  <c r="I351" i="4"/>
  <c r="I352" i="4"/>
  <c r="I353" i="4"/>
  <c r="I354" i="4"/>
  <c r="I355" i="4"/>
  <c r="I356" i="4"/>
  <c r="I357" i="4"/>
  <c r="I358" i="4"/>
  <c r="I360" i="4"/>
  <c r="I362" i="4"/>
  <c r="I364" i="4"/>
  <c r="I366" i="4"/>
  <c r="I368" i="4"/>
  <c r="I370" i="4"/>
  <c r="I372" i="4"/>
  <c r="I373" i="4"/>
  <c r="I374" i="4"/>
  <c r="I375" i="4"/>
  <c r="I376" i="4"/>
  <c r="I377" i="4"/>
  <c r="I378" i="4"/>
  <c r="I379" i="4"/>
  <c r="I380" i="4"/>
  <c r="I382" i="4"/>
  <c r="I384" i="4"/>
  <c r="I386" i="4"/>
  <c r="I388" i="4"/>
  <c r="I390" i="4"/>
  <c r="I392" i="4"/>
  <c r="I394" i="4"/>
  <c r="I395" i="4"/>
  <c r="I396" i="4"/>
  <c r="I397" i="4"/>
  <c r="I398" i="4"/>
  <c r="I399" i="4"/>
  <c r="I400" i="4"/>
  <c r="I401" i="4"/>
  <c r="I402" i="4"/>
  <c r="I404" i="4"/>
  <c r="I406" i="4"/>
  <c r="I408" i="4"/>
  <c r="I410" i="4"/>
  <c r="I412" i="4"/>
  <c r="I414" i="4"/>
  <c r="I416" i="4"/>
  <c r="I417" i="4"/>
  <c r="I418" i="4"/>
  <c r="I419" i="4"/>
  <c r="I420" i="4"/>
  <c r="I421" i="4"/>
  <c r="I422" i="4"/>
  <c r="I423" i="4"/>
  <c r="I424" i="4"/>
  <c r="I426" i="4"/>
  <c r="I428" i="4"/>
  <c r="I430" i="4"/>
  <c r="I432" i="4"/>
  <c r="I434" i="4"/>
  <c r="I436" i="4"/>
  <c r="I438" i="4"/>
  <c r="I439" i="4"/>
  <c r="I440" i="4"/>
  <c r="I441" i="4"/>
  <c r="I442" i="4"/>
  <c r="I443" i="4"/>
  <c r="I444" i="4"/>
  <c r="I445" i="4"/>
  <c r="I446" i="4"/>
  <c r="I448" i="4"/>
  <c r="I450" i="4"/>
  <c r="I452" i="4"/>
  <c r="I454" i="4"/>
  <c r="I456" i="4"/>
  <c r="I458" i="4"/>
  <c r="I460" i="4"/>
  <c r="I461" i="4"/>
  <c r="I462" i="4"/>
  <c r="I463" i="4"/>
  <c r="I464" i="4"/>
  <c r="I465" i="4"/>
  <c r="I466" i="4"/>
  <c r="I467" i="4"/>
  <c r="I468" i="4"/>
  <c r="I470" i="4"/>
  <c r="I472" i="4"/>
  <c r="I474" i="4"/>
  <c r="I476" i="4"/>
  <c r="I478" i="4"/>
  <c r="I480" i="4"/>
  <c r="I482" i="4"/>
  <c r="I483" i="4"/>
  <c r="I484" i="4"/>
  <c r="I485" i="4"/>
  <c r="I486" i="4"/>
  <c r="I487" i="4"/>
  <c r="I488" i="4"/>
  <c r="I489" i="4"/>
  <c r="I490" i="4"/>
  <c r="I492" i="4"/>
  <c r="I494" i="4"/>
  <c r="I496" i="4"/>
  <c r="I498" i="4"/>
  <c r="I500" i="4"/>
  <c r="I502" i="4"/>
  <c r="I504" i="4"/>
  <c r="I505" i="4"/>
  <c r="I506" i="4"/>
  <c r="I507" i="4"/>
  <c r="I508" i="4"/>
  <c r="I509" i="4"/>
  <c r="I510" i="4"/>
  <c r="I511" i="4"/>
  <c r="I512" i="4"/>
  <c r="I514" i="4"/>
  <c r="I516" i="4"/>
  <c r="I518" i="4"/>
  <c r="I520" i="4"/>
  <c r="I522" i="4"/>
  <c r="I524" i="4"/>
  <c r="I526" i="4"/>
  <c r="I527" i="4"/>
  <c r="I21" i="4"/>
  <c r="H21" i="4"/>
  <c r="I6" i="4"/>
  <c r="I8" i="4"/>
  <c r="I10" i="4"/>
  <c r="I12" i="4"/>
  <c r="I14" i="4"/>
  <c r="I16" i="4"/>
  <c r="I18" i="4"/>
  <c r="I20" i="4"/>
  <c r="I528" i="4"/>
  <c r="I529" i="4"/>
  <c r="I530" i="4"/>
  <c r="I531" i="4"/>
  <c r="I532" i="4"/>
  <c r="I533" i="4"/>
  <c r="I534" i="4"/>
  <c r="I535" i="4"/>
  <c r="I536" i="4"/>
  <c r="H6" i="4"/>
  <c r="H8" i="4"/>
  <c r="H10" i="4"/>
  <c r="H12" i="4"/>
  <c r="H14" i="4"/>
  <c r="H16" i="4"/>
  <c r="H18" i="4"/>
  <c r="H20" i="4"/>
  <c r="I634" i="1"/>
  <c r="H634" i="1"/>
  <c r="I602" i="1"/>
  <c r="I589" i="1"/>
  <c r="I563" i="1"/>
  <c r="H548" i="1"/>
  <c r="H550" i="1"/>
  <c r="H551" i="1"/>
  <c r="H552" i="1"/>
  <c r="H553" i="1"/>
  <c r="H554" i="1"/>
  <c r="H555" i="1"/>
  <c r="H556" i="1"/>
  <c r="H557" i="1"/>
  <c r="H558" i="1"/>
  <c r="H526" i="1"/>
  <c r="H527" i="1"/>
  <c r="H528" i="1"/>
  <c r="H529" i="1"/>
  <c r="H530" i="1"/>
  <c r="H531" i="1"/>
  <c r="H532" i="1"/>
  <c r="H533" i="1"/>
  <c r="H534" i="1"/>
  <c r="H535" i="1"/>
  <c r="H536" i="1"/>
  <c r="H538" i="1"/>
  <c r="H540" i="1"/>
  <c r="I540" i="1"/>
  <c r="I538" i="1"/>
  <c r="I525" i="1"/>
  <c r="H525" i="1"/>
  <c r="H468" i="1"/>
  <c r="H457" i="1"/>
  <c r="H458" i="1"/>
  <c r="H459" i="1"/>
  <c r="H460" i="1"/>
  <c r="H461" i="1"/>
  <c r="H462" i="1"/>
  <c r="H463" i="1"/>
  <c r="H464" i="1"/>
  <c r="H465" i="1"/>
  <c r="H466" i="1"/>
  <c r="H467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33" i="1"/>
  <c r="I434" i="1"/>
  <c r="I432" i="1"/>
  <c r="I402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I390" i="1"/>
  <c r="H390" i="1"/>
  <c r="I388" i="1"/>
  <c r="H388" i="1"/>
  <c r="H379" i="1"/>
  <c r="H380" i="1"/>
  <c r="H378" i="1"/>
  <c r="H377" i="1"/>
  <c r="H366" i="1"/>
  <c r="H367" i="1"/>
  <c r="H368" i="1"/>
  <c r="H369" i="1"/>
  <c r="H370" i="1"/>
  <c r="H371" i="1"/>
  <c r="H372" i="1"/>
  <c r="H373" i="1"/>
  <c r="H374" i="1"/>
  <c r="H375" i="1"/>
  <c r="H376" i="1"/>
  <c r="I378" i="1"/>
  <c r="I379" i="1"/>
  <c r="I380" i="1"/>
  <c r="I377" i="1"/>
  <c r="I365" i="1"/>
  <c r="H365" i="1"/>
  <c r="I344" i="1"/>
  <c r="H344" i="1"/>
  <c r="H332" i="1"/>
  <c r="H333" i="1"/>
  <c r="H334" i="1"/>
  <c r="H335" i="1"/>
  <c r="H336" i="1"/>
  <c r="I332" i="1"/>
  <c r="I333" i="1"/>
  <c r="I334" i="1"/>
  <c r="I335" i="1"/>
  <c r="I336" i="1"/>
  <c r="I331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I319" i="1"/>
  <c r="H319" i="1"/>
  <c r="I285" i="1"/>
  <c r="H285" i="1"/>
  <c r="I273" i="1"/>
  <c r="H273" i="1"/>
  <c r="I264" i="1"/>
  <c r="I265" i="1"/>
  <c r="I266" i="1"/>
  <c r="H264" i="1"/>
  <c r="H265" i="1"/>
  <c r="H263" i="1"/>
  <c r="I263" i="1"/>
  <c r="I251" i="1"/>
  <c r="H251" i="1"/>
  <c r="H243" i="1"/>
  <c r="H244" i="1"/>
  <c r="I243" i="1"/>
  <c r="I244" i="1"/>
  <c r="I242" i="1"/>
  <c r="H242" i="1"/>
  <c r="I241" i="1"/>
  <c r="I229" i="1"/>
  <c r="H229" i="1"/>
  <c r="I227" i="1"/>
  <c r="H227" i="1"/>
  <c r="I219" i="1"/>
  <c r="I286" i="1"/>
  <c r="I287" i="1"/>
  <c r="I288" i="1"/>
  <c r="I289" i="1"/>
  <c r="I290" i="1"/>
  <c r="I291" i="1"/>
  <c r="I292" i="1"/>
  <c r="I293" i="1"/>
  <c r="H286" i="1"/>
  <c r="H287" i="1"/>
  <c r="H288" i="1"/>
  <c r="H289" i="1"/>
  <c r="H290" i="1"/>
  <c r="H291" i="1"/>
  <c r="H292" i="1"/>
  <c r="H293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52" i="1"/>
  <c r="H253" i="1"/>
  <c r="H254" i="1"/>
  <c r="H255" i="1"/>
  <c r="H256" i="1"/>
  <c r="H257" i="1"/>
  <c r="H258" i="1"/>
  <c r="H259" i="1"/>
  <c r="H260" i="1"/>
  <c r="H261" i="1"/>
  <c r="H262" i="1"/>
  <c r="H274" i="1"/>
  <c r="H275" i="1"/>
  <c r="H276" i="1"/>
  <c r="H277" i="1"/>
  <c r="H278" i="1"/>
  <c r="H279" i="1"/>
  <c r="H280" i="1"/>
  <c r="H281" i="1"/>
  <c r="H282" i="1"/>
  <c r="H283" i="1"/>
  <c r="H284" i="1"/>
  <c r="C479" i="1"/>
  <c r="C634" i="1"/>
  <c r="C523" i="1"/>
  <c r="C547" i="1"/>
  <c r="C568" i="1"/>
  <c r="C476" i="1"/>
  <c r="I181" i="1"/>
  <c r="H181" i="1"/>
  <c r="I8" i="1"/>
  <c r="I10" i="1"/>
  <c r="I12" i="1"/>
  <c r="I14" i="1"/>
  <c r="I16" i="1"/>
  <c r="I17" i="1"/>
  <c r="I18" i="1"/>
  <c r="I19" i="1"/>
  <c r="I20" i="1"/>
  <c r="I22" i="1"/>
  <c r="I24" i="1"/>
  <c r="I26" i="1"/>
  <c r="I28" i="1"/>
  <c r="I29" i="1"/>
  <c r="I30" i="1"/>
  <c r="I31" i="1"/>
  <c r="I33" i="1"/>
  <c r="I35" i="1"/>
  <c r="I37" i="1"/>
  <c r="I38" i="1"/>
  <c r="I40" i="1"/>
  <c r="I41" i="1"/>
  <c r="I42" i="1"/>
  <c r="I44" i="1"/>
  <c r="I63" i="1"/>
  <c r="I64" i="1"/>
  <c r="I65" i="1"/>
  <c r="I67" i="1"/>
  <c r="I69" i="1"/>
  <c r="I71" i="1"/>
  <c r="I72" i="1"/>
  <c r="I73" i="1"/>
  <c r="I74" i="1"/>
  <c r="I75" i="1"/>
  <c r="I76" i="1"/>
  <c r="I78" i="1"/>
  <c r="I87" i="1"/>
  <c r="I88" i="1"/>
  <c r="I89" i="1"/>
  <c r="I91" i="1"/>
  <c r="I93" i="1"/>
  <c r="I95" i="1"/>
  <c r="I99" i="1"/>
  <c r="I100" i="1"/>
  <c r="I101" i="1"/>
  <c r="I102" i="1"/>
  <c r="I104" i="1"/>
  <c r="I106" i="1"/>
  <c r="I108" i="1"/>
  <c r="I110" i="1"/>
  <c r="I111" i="1"/>
  <c r="I113" i="1"/>
  <c r="I114" i="1"/>
  <c r="I115" i="1"/>
  <c r="I116" i="1"/>
  <c r="I118" i="1"/>
  <c r="I120" i="1"/>
  <c r="I122" i="1"/>
  <c r="I124" i="1"/>
  <c r="I139" i="1"/>
  <c r="I140" i="1"/>
  <c r="I141" i="1"/>
  <c r="I142" i="1"/>
  <c r="I143" i="1"/>
  <c r="I145" i="1"/>
  <c r="I147" i="1"/>
  <c r="I149" i="1"/>
  <c r="I151" i="1"/>
  <c r="I153" i="1"/>
  <c r="I155" i="1"/>
  <c r="I156" i="1"/>
  <c r="I157" i="1"/>
  <c r="I158" i="1"/>
  <c r="I159" i="1"/>
  <c r="I160" i="1"/>
  <c r="I161" i="1"/>
  <c r="H8" i="1"/>
  <c r="H10" i="1"/>
  <c r="H12" i="1"/>
  <c r="H14" i="1"/>
  <c r="H16" i="1"/>
  <c r="H17" i="1"/>
  <c r="H18" i="1"/>
  <c r="H19" i="1"/>
  <c r="H20" i="1"/>
  <c r="H22" i="1"/>
  <c r="H24" i="1"/>
  <c r="H26" i="1"/>
  <c r="H28" i="1"/>
  <c r="H29" i="1"/>
  <c r="H30" i="1"/>
  <c r="H31" i="1"/>
  <c r="H33" i="1"/>
  <c r="H35" i="1"/>
  <c r="H37" i="1"/>
  <c r="H38" i="1"/>
  <c r="H40" i="1"/>
  <c r="H41" i="1"/>
  <c r="H42" i="1"/>
  <c r="H44" i="1"/>
  <c r="H73" i="1"/>
  <c r="H74" i="1"/>
  <c r="H75" i="1"/>
  <c r="H76" i="1"/>
  <c r="H78" i="1"/>
  <c r="H87" i="1"/>
  <c r="H88" i="1"/>
  <c r="H89" i="1"/>
  <c r="H91" i="1"/>
  <c r="H93" i="1"/>
  <c r="H95" i="1"/>
  <c r="H97" i="1"/>
  <c r="H98" i="1"/>
  <c r="H99" i="1"/>
  <c r="H100" i="1"/>
  <c r="H101" i="1"/>
  <c r="H102" i="1"/>
  <c r="H104" i="1"/>
  <c r="H106" i="1"/>
  <c r="H108" i="1"/>
  <c r="H110" i="1"/>
  <c r="H111" i="1"/>
  <c r="H113" i="1"/>
  <c r="H114" i="1"/>
  <c r="H115" i="1"/>
  <c r="H116" i="1"/>
  <c r="H118" i="1"/>
  <c r="H120" i="1"/>
  <c r="H122" i="1"/>
  <c r="H124" i="1"/>
  <c r="H139" i="1"/>
  <c r="H140" i="1"/>
  <c r="H141" i="1"/>
  <c r="H142" i="1"/>
  <c r="H143" i="1"/>
  <c r="H145" i="1"/>
  <c r="H147" i="1"/>
  <c r="H149" i="1"/>
  <c r="H151" i="1"/>
  <c r="H153" i="1"/>
  <c r="H155" i="1"/>
  <c r="H156" i="1"/>
  <c r="H157" i="1"/>
  <c r="H158" i="1"/>
  <c r="H159" i="1"/>
  <c r="H160" i="1"/>
  <c r="H161" i="1"/>
  <c r="I15" i="2"/>
  <c r="I17" i="2"/>
  <c r="I18" i="2"/>
  <c r="I14" i="2"/>
  <c r="I32" i="3"/>
  <c r="I33" i="3"/>
  <c r="I34" i="3"/>
  <c r="I35" i="3"/>
  <c r="I36" i="3"/>
  <c r="I37" i="3"/>
  <c r="I38" i="3"/>
  <c r="I39" i="3"/>
  <c r="I41" i="3"/>
  <c r="I43" i="3"/>
  <c r="I45" i="3"/>
  <c r="I47" i="3"/>
  <c r="I49" i="3"/>
  <c r="I51" i="3"/>
  <c r="I53" i="3"/>
  <c r="I55" i="3"/>
  <c r="I56" i="3"/>
  <c r="I57" i="3"/>
  <c r="I58" i="3"/>
  <c r="I59" i="3"/>
  <c r="I60" i="3"/>
  <c r="I61" i="3"/>
  <c r="I62" i="3"/>
  <c r="I63" i="3"/>
  <c r="I64" i="3"/>
  <c r="I66" i="3"/>
  <c r="I68" i="3"/>
  <c r="I70" i="3"/>
  <c r="I72" i="3"/>
  <c r="I74" i="3"/>
  <c r="I76" i="3"/>
  <c r="I78" i="3"/>
  <c r="I80" i="3"/>
  <c r="I81" i="3"/>
  <c r="I82" i="3"/>
  <c r="I83" i="3"/>
  <c r="I84" i="3"/>
  <c r="I85" i="3"/>
  <c r="I86" i="3"/>
  <c r="I87" i="3"/>
  <c r="I88" i="3"/>
  <c r="I89" i="3"/>
  <c r="I91" i="3"/>
  <c r="I93" i="3"/>
  <c r="I95" i="3"/>
  <c r="I97" i="3"/>
  <c r="I99" i="3"/>
  <c r="I101" i="3"/>
  <c r="I103" i="3"/>
  <c r="I105" i="3"/>
  <c r="I106" i="3"/>
  <c r="I107" i="3"/>
  <c r="I108" i="3"/>
  <c r="I109" i="3"/>
  <c r="I110" i="3"/>
  <c r="I111" i="3"/>
  <c r="I112" i="3"/>
  <c r="I113" i="3"/>
  <c r="I114" i="3"/>
  <c r="I116" i="3"/>
  <c r="I118" i="3"/>
  <c r="I120" i="3"/>
  <c r="I122" i="3"/>
  <c r="I124" i="3"/>
  <c r="I126" i="3"/>
  <c r="I128" i="3"/>
  <c r="I130" i="3"/>
  <c r="I132" i="3"/>
  <c r="I133" i="3"/>
  <c r="I134" i="3"/>
  <c r="I135" i="3"/>
  <c r="I136" i="3"/>
  <c r="I137" i="3"/>
  <c r="I138" i="3"/>
  <c r="I139" i="3"/>
  <c r="I140" i="3"/>
  <c r="I141" i="3"/>
  <c r="I31" i="3"/>
  <c r="H32" i="3"/>
  <c r="H33" i="3"/>
  <c r="H34" i="3"/>
  <c r="H35" i="3"/>
  <c r="H36" i="3"/>
  <c r="H37" i="3"/>
  <c r="H38" i="3"/>
  <c r="H39" i="3"/>
  <c r="H41" i="3"/>
  <c r="H43" i="3"/>
  <c r="H45" i="3"/>
  <c r="H47" i="3"/>
  <c r="H49" i="3"/>
  <c r="H51" i="3"/>
  <c r="H53" i="3"/>
  <c r="H55" i="3"/>
  <c r="H56" i="3"/>
  <c r="H57" i="3"/>
  <c r="H58" i="3"/>
  <c r="H59" i="3"/>
  <c r="H60" i="3"/>
  <c r="H61" i="3"/>
  <c r="H62" i="3"/>
  <c r="H63" i="3"/>
  <c r="H64" i="3"/>
  <c r="H66" i="3"/>
  <c r="H68" i="3"/>
  <c r="H70" i="3"/>
  <c r="H72" i="3"/>
  <c r="H74" i="3"/>
  <c r="H76" i="3"/>
  <c r="H78" i="3"/>
  <c r="H80" i="3"/>
  <c r="H81" i="3"/>
  <c r="H82" i="3"/>
  <c r="H83" i="3"/>
  <c r="H84" i="3"/>
  <c r="H85" i="3"/>
  <c r="H86" i="3"/>
  <c r="H87" i="3"/>
  <c r="H88" i="3"/>
  <c r="H89" i="3"/>
  <c r="H91" i="3"/>
  <c r="H93" i="3"/>
  <c r="H95" i="3"/>
  <c r="H97" i="3"/>
  <c r="H99" i="3"/>
  <c r="H101" i="3"/>
  <c r="H103" i="3"/>
  <c r="H105" i="3"/>
  <c r="H107" i="3"/>
  <c r="H108" i="3"/>
  <c r="H109" i="3"/>
  <c r="H110" i="3"/>
  <c r="H111" i="3"/>
  <c r="H112" i="3"/>
  <c r="H113" i="3"/>
  <c r="H114" i="3"/>
  <c r="H116" i="3"/>
  <c r="H118" i="3"/>
  <c r="H120" i="3"/>
  <c r="H122" i="3"/>
  <c r="H124" i="3"/>
  <c r="H126" i="3"/>
  <c r="H128" i="3"/>
  <c r="H130" i="3"/>
  <c r="H132" i="3"/>
  <c r="H133" i="3"/>
  <c r="H134" i="3"/>
  <c r="H135" i="3"/>
  <c r="H136" i="3"/>
  <c r="H137" i="3"/>
  <c r="H138" i="3"/>
  <c r="H139" i="3"/>
  <c r="H140" i="3"/>
  <c r="H141" i="3"/>
  <c r="H31" i="3"/>
  <c r="I12" i="3"/>
  <c r="H12" i="3"/>
  <c r="I1099" i="10" l="1"/>
  <c r="F50" i="10"/>
  <c r="G1099" i="10"/>
  <c r="H50" i="10"/>
  <c r="C1099" i="10"/>
  <c r="H1099" i="10" s="1"/>
  <c r="L33" i="6"/>
  <c r="L31" i="6" s="1"/>
  <c r="L29" i="6" s="1"/>
  <c r="L27" i="6" s="1"/>
  <c r="L25" i="6" s="1"/>
  <c r="L23" i="6" s="1"/>
  <c r="L21" i="6" s="1"/>
  <c r="K33" i="6"/>
  <c r="K31" i="6" s="1"/>
  <c r="K29" i="6" s="1"/>
  <c r="K27" i="6" s="1"/>
  <c r="K25" i="6" s="1"/>
  <c r="K23" i="6" s="1"/>
  <c r="K21" i="6" s="1"/>
  <c r="J33" i="6"/>
  <c r="J31" i="6" s="1"/>
  <c r="J29" i="6" s="1"/>
  <c r="J27" i="6" s="1"/>
  <c r="J25" i="6" s="1"/>
  <c r="J23" i="6" s="1"/>
  <c r="J21" i="6" s="1"/>
  <c r="G33" i="6"/>
  <c r="G31" i="6" s="1"/>
  <c r="E33" i="6"/>
  <c r="E31" i="6" s="1"/>
  <c r="E29" i="6" s="1"/>
  <c r="D33" i="6"/>
  <c r="D31" i="6" s="1"/>
  <c r="D29" i="6" s="1"/>
  <c r="D27" i="6" s="1"/>
  <c r="D25" i="6" s="1"/>
  <c r="D23" i="6" s="1"/>
  <c r="D21" i="6" s="1"/>
  <c r="C33" i="6"/>
  <c r="C31" i="6" s="1"/>
  <c r="C29" i="6" s="1"/>
  <c r="F527" i="4"/>
  <c r="L525" i="4"/>
  <c r="L523" i="4" s="1"/>
  <c r="L521" i="4" s="1"/>
  <c r="L519" i="4" s="1"/>
  <c r="L517" i="4" s="1"/>
  <c r="L515" i="4" s="1"/>
  <c r="L513" i="4" s="1"/>
  <c r="K525" i="4"/>
  <c r="K523" i="4" s="1"/>
  <c r="K521" i="4" s="1"/>
  <c r="K519" i="4" s="1"/>
  <c r="K517" i="4" s="1"/>
  <c r="K515" i="4" s="1"/>
  <c r="K513" i="4" s="1"/>
  <c r="J525" i="4"/>
  <c r="J523" i="4" s="1"/>
  <c r="J521" i="4" s="1"/>
  <c r="J519" i="4" s="1"/>
  <c r="J517" i="4" s="1"/>
  <c r="J515" i="4" s="1"/>
  <c r="J513" i="4" s="1"/>
  <c r="G525" i="4"/>
  <c r="G523" i="4" s="1"/>
  <c r="G521" i="4" s="1"/>
  <c r="G519" i="4" s="1"/>
  <c r="G517" i="4" s="1"/>
  <c r="G515" i="4" s="1"/>
  <c r="G513" i="4" s="1"/>
  <c r="E525" i="4"/>
  <c r="E523" i="4" s="1"/>
  <c r="E521" i="4" s="1"/>
  <c r="E519" i="4" s="1"/>
  <c r="E517" i="4" s="1"/>
  <c r="E515" i="4" s="1"/>
  <c r="E513" i="4" s="1"/>
  <c r="D525" i="4"/>
  <c r="I525" i="4" s="1"/>
  <c r="C525" i="4"/>
  <c r="F505" i="4"/>
  <c r="L503" i="4"/>
  <c r="L501" i="4" s="1"/>
  <c r="L499" i="4" s="1"/>
  <c r="L497" i="4" s="1"/>
  <c r="L495" i="4" s="1"/>
  <c r="L493" i="4" s="1"/>
  <c r="L491" i="4" s="1"/>
  <c r="K503" i="4"/>
  <c r="K501" i="4" s="1"/>
  <c r="K499" i="4" s="1"/>
  <c r="K497" i="4" s="1"/>
  <c r="K495" i="4" s="1"/>
  <c r="K493" i="4" s="1"/>
  <c r="K491" i="4" s="1"/>
  <c r="J503" i="4"/>
  <c r="J501" i="4" s="1"/>
  <c r="J499" i="4" s="1"/>
  <c r="J497" i="4" s="1"/>
  <c r="J495" i="4" s="1"/>
  <c r="J493" i="4" s="1"/>
  <c r="J491" i="4" s="1"/>
  <c r="G503" i="4"/>
  <c r="E503" i="4"/>
  <c r="E501" i="4" s="1"/>
  <c r="E499" i="4" s="1"/>
  <c r="E497" i="4" s="1"/>
  <c r="E495" i="4" s="1"/>
  <c r="E493" i="4" s="1"/>
  <c r="E491" i="4" s="1"/>
  <c r="D503" i="4"/>
  <c r="I503" i="4" s="1"/>
  <c r="C503" i="4"/>
  <c r="H503" i="4" s="1"/>
  <c r="F483" i="4"/>
  <c r="L481" i="4"/>
  <c r="L479" i="4" s="1"/>
  <c r="L477" i="4" s="1"/>
  <c r="L475" i="4" s="1"/>
  <c r="L473" i="4" s="1"/>
  <c r="L471" i="4" s="1"/>
  <c r="L469" i="4" s="1"/>
  <c r="K481" i="4"/>
  <c r="K479" i="4" s="1"/>
  <c r="K477" i="4" s="1"/>
  <c r="K475" i="4" s="1"/>
  <c r="K473" i="4" s="1"/>
  <c r="K471" i="4" s="1"/>
  <c r="K469" i="4" s="1"/>
  <c r="J481" i="4"/>
  <c r="J479" i="4" s="1"/>
  <c r="J477" i="4" s="1"/>
  <c r="J475" i="4" s="1"/>
  <c r="J473" i="4" s="1"/>
  <c r="J471" i="4" s="1"/>
  <c r="J469" i="4" s="1"/>
  <c r="G481" i="4"/>
  <c r="E481" i="4"/>
  <c r="E479" i="4" s="1"/>
  <c r="E477" i="4" s="1"/>
  <c r="E475" i="4" s="1"/>
  <c r="E473" i="4" s="1"/>
  <c r="E471" i="4" s="1"/>
  <c r="E469" i="4" s="1"/>
  <c r="D481" i="4"/>
  <c r="C481" i="4"/>
  <c r="F461" i="4"/>
  <c r="L459" i="4"/>
  <c r="L457" i="4" s="1"/>
  <c r="L455" i="4" s="1"/>
  <c r="L453" i="4" s="1"/>
  <c r="L451" i="4" s="1"/>
  <c r="L449" i="4" s="1"/>
  <c r="L447" i="4" s="1"/>
  <c r="K459" i="4"/>
  <c r="K457" i="4" s="1"/>
  <c r="K455" i="4" s="1"/>
  <c r="K453" i="4" s="1"/>
  <c r="K451" i="4" s="1"/>
  <c r="K449" i="4" s="1"/>
  <c r="K447" i="4" s="1"/>
  <c r="J459" i="4"/>
  <c r="J457" i="4" s="1"/>
  <c r="J455" i="4" s="1"/>
  <c r="J453" i="4" s="1"/>
  <c r="J451" i="4" s="1"/>
  <c r="J449" i="4" s="1"/>
  <c r="J447" i="4" s="1"/>
  <c r="G459" i="4"/>
  <c r="G457" i="4" s="1"/>
  <c r="E459" i="4"/>
  <c r="D459" i="4"/>
  <c r="D457" i="4" s="1"/>
  <c r="D455" i="4" s="1"/>
  <c r="D453" i="4" s="1"/>
  <c r="C459" i="4"/>
  <c r="F439" i="4"/>
  <c r="L437" i="4"/>
  <c r="L435" i="4" s="1"/>
  <c r="L433" i="4" s="1"/>
  <c r="L431" i="4" s="1"/>
  <c r="L429" i="4" s="1"/>
  <c r="L427" i="4" s="1"/>
  <c r="L425" i="4" s="1"/>
  <c r="K437" i="4"/>
  <c r="K435" i="4" s="1"/>
  <c r="K433" i="4" s="1"/>
  <c r="K431" i="4" s="1"/>
  <c r="K429" i="4" s="1"/>
  <c r="K427" i="4" s="1"/>
  <c r="K425" i="4" s="1"/>
  <c r="J437" i="4"/>
  <c r="J435" i="4" s="1"/>
  <c r="J433" i="4" s="1"/>
  <c r="J431" i="4" s="1"/>
  <c r="G437" i="4"/>
  <c r="E437" i="4"/>
  <c r="E435" i="4" s="1"/>
  <c r="E433" i="4" s="1"/>
  <c r="E431" i="4" s="1"/>
  <c r="E429" i="4" s="1"/>
  <c r="E427" i="4" s="1"/>
  <c r="E425" i="4" s="1"/>
  <c r="D437" i="4"/>
  <c r="I437" i="4" s="1"/>
  <c r="C437" i="4"/>
  <c r="H437" i="4" s="1"/>
  <c r="J429" i="4"/>
  <c r="J427" i="4" s="1"/>
  <c r="J425" i="4" s="1"/>
  <c r="F417" i="4"/>
  <c r="L415" i="4"/>
  <c r="L413" i="4" s="1"/>
  <c r="L411" i="4" s="1"/>
  <c r="L409" i="4" s="1"/>
  <c r="L407" i="4" s="1"/>
  <c r="L405" i="4" s="1"/>
  <c r="L403" i="4" s="1"/>
  <c r="K415" i="4"/>
  <c r="K413" i="4" s="1"/>
  <c r="K411" i="4" s="1"/>
  <c r="K409" i="4" s="1"/>
  <c r="K407" i="4" s="1"/>
  <c r="K405" i="4" s="1"/>
  <c r="K403" i="4" s="1"/>
  <c r="J415" i="4"/>
  <c r="J413" i="4" s="1"/>
  <c r="J411" i="4" s="1"/>
  <c r="J409" i="4" s="1"/>
  <c r="J407" i="4" s="1"/>
  <c r="J405" i="4" s="1"/>
  <c r="J403" i="4" s="1"/>
  <c r="G415" i="4"/>
  <c r="E415" i="4"/>
  <c r="E413" i="4" s="1"/>
  <c r="E411" i="4" s="1"/>
  <c r="E409" i="4" s="1"/>
  <c r="E407" i="4" s="1"/>
  <c r="E405" i="4" s="1"/>
  <c r="E403" i="4" s="1"/>
  <c r="D415" i="4"/>
  <c r="C415" i="4"/>
  <c r="F395" i="4"/>
  <c r="L393" i="4"/>
  <c r="L391" i="4" s="1"/>
  <c r="L389" i="4" s="1"/>
  <c r="L387" i="4" s="1"/>
  <c r="L385" i="4" s="1"/>
  <c r="L383" i="4" s="1"/>
  <c r="L381" i="4" s="1"/>
  <c r="K393" i="4"/>
  <c r="K391" i="4" s="1"/>
  <c r="K389" i="4" s="1"/>
  <c r="K387" i="4" s="1"/>
  <c r="K385" i="4" s="1"/>
  <c r="K383" i="4" s="1"/>
  <c r="K381" i="4" s="1"/>
  <c r="J393" i="4"/>
  <c r="J391" i="4" s="1"/>
  <c r="J389" i="4" s="1"/>
  <c r="J387" i="4" s="1"/>
  <c r="J385" i="4" s="1"/>
  <c r="J383" i="4" s="1"/>
  <c r="J381" i="4" s="1"/>
  <c r="G393" i="4"/>
  <c r="G391" i="4" s="1"/>
  <c r="G389" i="4" s="1"/>
  <c r="G387" i="4" s="1"/>
  <c r="E393" i="4"/>
  <c r="D393" i="4"/>
  <c r="C393" i="4"/>
  <c r="C391" i="4" s="1"/>
  <c r="F373" i="4"/>
  <c r="L371" i="4"/>
  <c r="K371" i="4"/>
  <c r="K369" i="4" s="1"/>
  <c r="K367" i="4" s="1"/>
  <c r="K365" i="4" s="1"/>
  <c r="K363" i="4" s="1"/>
  <c r="K361" i="4" s="1"/>
  <c r="K359" i="4" s="1"/>
  <c r="J371" i="4"/>
  <c r="J369" i="4" s="1"/>
  <c r="J367" i="4" s="1"/>
  <c r="J365" i="4" s="1"/>
  <c r="J363" i="4" s="1"/>
  <c r="J361" i="4" s="1"/>
  <c r="J359" i="4" s="1"/>
  <c r="G371" i="4"/>
  <c r="E371" i="4"/>
  <c r="E369" i="4" s="1"/>
  <c r="E367" i="4" s="1"/>
  <c r="E365" i="4" s="1"/>
  <c r="E363" i="4" s="1"/>
  <c r="D371" i="4"/>
  <c r="C371" i="4"/>
  <c r="L369" i="4"/>
  <c r="L367" i="4" s="1"/>
  <c r="L365" i="4" s="1"/>
  <c r="L363" i="4" s="1"/>
  <c r="L361" i="4" s="1"/>
  <c r="L359" i="4" s="1"/>
  <c r="F351" i="4"/>
  <c r="L349" i="4"/>
  <c r="L347" i="4" s="1"/>
  <c r="L345" i="4" s="1"/>
  <c r="L343" i="4" s="1"/>
  <c r="L341" i="4" s="1"/>
  <c r="L339" i="4" s="1"/>
  <c r="L337" i="4" s="1"/>
  <c r="K349" i="4"/>
  <c r="K347" i="4" s="1"/>
  <c r="K345" i="4" s="1"/>
  <c r="K343" i="4" s="1"/>
  <c r="K341" i="4" s="1"/>
  <c r="K339" i="4" s="1"/>
  <c r="K337" i="4" s="1"/>
  <c r="J349" i="4"/>
  <c r="J347" i="4" s="1"/>
  <c r="J345" i="4" s="1"/>
  <c r="J343" i="4" s="1"/>
  <c r="J341" i="4" s="1"/>
  <c r="J339" i="4" s="1"/>
  <c r="J337" i="4" s="1"/>
  <c r="G349" i="4"/>
  <c r="G347" i="4" s="1"/>
  <c r="G345" i="4" s="1"/>
  <c r="G343" i="4" s="1"/>
  <c r="G341" i="4" s="1"/>
  <c r="E349" i="4"/>
  <c r="D349" i="4"/>
  <c r="C349" i="4"/>
  <c r="C347" i="4" s="1"/>
  <c r="C345" i="4" s="1"/>
  <c r="C343" i="4" s="1"/>
  <c r="C341" i="4" s="1"/>
  <c r="F329" i="4"/>
  <c r="L327" i="4"/>
  <c r="L325" i="4" s="1"/>
  <c r="L323" i="4" s="1"/>
  <c r="L321" i="4" s="1"/>
  <c r="L319" i="4" s="1"/>
  <c r="L317" i="4" s="1"/>
  <c r="L315" i="4" s="1"/>
  <c r="K327" i="4"/>
  <c r="K325" i="4" s="1"/>
  <c r="K323" i="4" s="1"/>
  <c r="K321" i="4" s="1"/>
  <c r="K319" i="4" s="1"/>
  <c r="K317" i="4" s="1"/>
  <c r="K315" i="4" s="1"/>
  <c r="J327" i="4"/>
  <c r="J325" i="4" s="1"/>
  <c r="J323" i="4" s="1"/>
  <c r="J321" i="4" s="1"/>
  <c r="J319" i="4" s="1"/>
  <c r="J317" i="4" s="1"/>
  <c r="J315" i="4" s="1"/>
  <c r="G327" i="4"/>
  <c r="G325" i="4" s="1"/>
  <c r="G323" i="4" s="1"/>
  <c r="G321" i="4" s="1"/>
  <c r="E327" i="4"/>
  <c r="D327" i="4"/>
  <c r="D325" i="4" s="1"/>
  <c r="D323" i="4" s="1"/>
  <c r="D321" i="4" s="1"/>
  <c r="D319" i="4" s="1"/>
  <c r="C327" i="4"/>
  <c r="F307" i="4"/>
  <c r="L305" i="4"/>
  <c r="L303" i="4" s="1"/>
  <c r="L301" i="4" s="1"/>
  <c r="L299" i="4" s="1"/>
  <c r="L297" i="4" s="1"/>
  <c r="L295" i="4" s="1"/>
  <c r="L293" i="4" s="1"/>
  <c r="K305" i="4"/>
  <c r="K303" i="4" s="1"/>
  <c r="K301" i="4" s="1"/>
  <c r="K299" i="4" s="1"/>
  <c r="K297" i="4" s="1"/>
  <c r="K295" i="4" s="1"/>
  <c r="K293" i="4" s="1"/>
  <c r="J305" i="4"/>
  <c r="J303" i="4" s="1"/>
  <c r="J301" i="4" s="1"/>
  <c r="J299" i="4" s="1"/>
  <c r="J297" i="4" s="1"/>
  <c r="J295" i="4" s="1"/>
  <c r="J293" i="4" s="1"/>
  <c r="G305" i="4"/>
  <c r="E305" i="4"/>
  <c r="D305" i="4"/>
  <c r="C305" i="4"/>
  <c r="C303" i="4" s="1"/>
  <c r="F285" i="4"/>
  <c r="L283" i="4"/>
  <c r="L281" i="4" s="1"/>
  <c r="L279" i="4" s="1"/>
  <c r="L277" i="4" s="1"/>
  <c r="L275" i="4" s="1"/>
  <c r="L273" i="4" s="1"/>
  <c r="L271" i="4" s="1"/>
  <c r="K283" i="4"/>
  <c r="K281" i="4" s="1"/>
  <c r="K279" i="4" s="1"/>
  <c r="K277" i="4" s="1"/>
  <c r="K275" i="4" s="1"/>
  <c r="K273" i="4" s="1"/>
  <c r="K271" i="4" s="1"/>
  <c r="J283" i="4"/>
  <c r="G283" i="4"/>
  <c r="G281" i="4" s="1"/>
  <c r="E283" i="4"/>
  <c r="E281" i="4" s="1"/>
  <c r="E279" i="4" s="1"/>
  <c r="E277" i="4" s="1"/>
  <c r="E275" i="4" s="1"/>
  <c r="E273" i="4" s="1"/>
  <c r="E271" i="4" s="1"/>
  <c r="D283" i="4"/>
  <c r="C283" i="4"/>
  <c r="J281" i="4"/>
  <c r="J279" i="4" s="1"/>
  <c r="J277" i="4" s="1"/>
  <c r="J275" i="4" s="1"/>
  <c r="J273" i="4" s="1"/>
  <c r="J271" i="4" s="1"/>
  <c r="F263" i="4"/>
  <c r="L261" i="4"/>
  <c r="K261" i="4"/>
  <c r="K259" i="4" s="1"/>
  <c r="K257" i="4" s="1"/>
  <c r="K255" i="4" s="1"/>
  <c r="K253" i="4" s="1"/>
  <c r="K251" i="4" s="1"/>
  <c r="K249" i="4" s="1"/>
  <c r="J261" i="4"/>
  <c r="J259" i="4" s="1"/>
  <c r="J257" i="4" s="1"/>
  <c r="J255" i="4" s="1"/>
  <c r="J253" i="4" s="1"/>
  <c r="J251" i="4" s="1"/>
  <c r="J249" i="4" s="1"/>
  <c r="G261" i="4"/>
  <c r="E261" i="4"/>
  <c r="D261" i="4"/>
  <c r="D259" i="4" s="1"/>
  <c r="C261" i="4"/>
  <c r="L259" i="4"/>
  <c r="L257" i="4" s="1"/>
  <c r="L255" i="4" s="1"/>
  <c r="L253" i="4" s="1"/>
  <c r="L251" i="4" s="1"/>
  <c r="L249" i="4" s="1"/>
  <c r="F241" i="4"/>
  <c r="L239" i="4"/>
  <c r="L237" i="4" s="1"/>
  <c r="L235" i="4" s="1"/>
  <c r="L233" i="4" s="1"/>
  <c r="L231" i="4" s="1"/>
  <c r="L229" i="4" s="1"/>
  <c r="L227" i="4" s="1"/>
  <c r="K239" i="4"/>
  <c r="K237" i="4" s="1"/>
  <c r="K235" i="4" s="1"/>
  <c r="K233" i="4" s="1"/>
  <c r="K231" i="4" s="1"/>
  <c r="K229" i="4" s="1"/>
  <c r="K227" i="4" s="1"/>
  <c r="J239" i="4"/>
  <c r="J237" i="4" s="1"/>
  <c r="J235" i="4" s="1"/>
  <c r="J233" i="4" s="1"/>
  <c r="J231" i="4" s="1"/>
  <c r="J229" i="4" s="1"/>
  <c r="J227" i="4" s="1"/>
  <c r="G239" i="4"/>
  <c r="E239" i="4"/>
  <c r="D239" i="4"/>
  <c r="D237" i="4" s="1"/>
  <c r="C239" i="4"/>
  <c r="F219" i="4"/>
  <c r="L217" i="4"/>
  <c r="L215" i="4" s="1"/>
  <c r="L213" i="4" s="1"/>
  <c r="L211" i="4" s="1"/>
  <c r="L209" i="4" s="1"/>
  <c r="L207" i="4" s="1"/>
  <c r="L205" i="4" s="1"/>
  <c r="K217" i="4"/>
  <c r="K215" i="4" s="1"/>
  <c r="K213" i="4" s="1"/>
  <c r="K211" i="4" s="1"/>
  <c r="K209" i="4" s="1"/>
  <c r="K207" i="4" s="1"/>
  <c r="K205" i="4" s="1"/>
  <c r="J217" i="4"/>
  <c r="J215" i="4" s="1"/>
  <c r="J213" i="4" s="1"/>
  <c r="J211" i="4" s="1"/>
  <c r="J209" i="4" s="1"/>
  <c r="J207" i="4" s="1"/>
  <c r="J205" i="4" s="1"/>
  <c r="G217" i="4"/>
  <c r="E217" i="4"/>
  <c r="D217" i="4"/>
  <c r="C217" i="4"/>
  <c r="C215" i="4" s="1"/>
  <c r="F197" i="4"/>
  <c r="L195" i="4"/>
  <c r="L193" i="4" s="1"/>
  <c r="L191" i="4" s="1"/>
  <c r="L189" i="4" s="1"/>
  <c r="L187" i="4" s="1"/>
  <c r="L185" i="4" s="1"/>
  <c r="L183" i="4" s="1"/>
  <c r="K195" i="4"/>
  <c r="K193" i="4" s="1"/>
  <c r="K191" i="4" s="1"/>
  <c r="K189" i="4" s="1"/>
  <c r="K187" i="4" s="1"/>
  <c r="K185" i="4" s="1"/>
  <c r="K183" i="4" s="1"/>
  <c r="J195" i="4"/>
  <c r="J193" i="4" s="1"/>
  <c r="J191" i="4" s="1"/>
  <c r="J189" i="4" s="1"/>
  <c r="J187" i="4" s="1"/>
  <c r="J185" i="4" s="1"/>
  <c r="J183" i="4" s="1"/>
  <c r="G195" i="4"/>
  <c r="G193" i="4" s="1"/>
  <c r="G191" i="4" s="1"/>
  <c r="G189" i="4" s="1"/>
  <c r="G187" i="4" s="1"/>
  <c r="E195" i="4"/>
  <c r="D195" i="4"/>
  <c r="D193" i="4" s="1"/>
  <c r="D191" i="4" s="1"/>
  <c r="C195" i="4"/>
  <c r="F175" i="4"/>
  <c r="L173" i="4"/>
  <c r="L171" i="4" s="1"/>
  <c r="L169" i="4" s="1"/>
  <c r="L167" i="4" s="1"/>
  <c r="L165" i="4" s="1"/>
  <c r="L163" i="4" s="1"/>
  <c r="L161" i="4" s="1"/>
  <c r="K173" i="4"/>
  <c r="K171" i="4" s="1"/>
  <c r="K169" i="4" s="1"/>
  <c r="K167" i="4" s="1"/>
  <c r="K165" i="4" s="1"/>
  <c r="K163" i="4" s="1"/>
  <c r="K161" i="4" s="1"/>
  <c r="J173" i="4"/>
  <c r="J171" i="4" s="1"/>
  <c r="J169" i="4" s="1"/>
  <c r="J167" i="4" s="1"/>
  <c r="J165" i="4" s="1"/>
  <c r="J163" i="4" s="1"/>
  <c r="J161" i="4" s="1"/>
  <c r="G173" i="4"/>
  <c r="G171" i="4" s="1"/>
  <c r="E173" i="4"/>
  <c r="D173" i="4"/>
  <c r="D171" i="4" s="1"/>
  <c r="D169" i="4" s="1"/>
  <c r="D167" i="4" s="1"/>
  <c r="C173" i="4"/>
  <c r="C171" i="4" s="1"/>
  <c r="C169" i="4" s="1"/>
  <c r="F153" i="4"/>
  <c r="L151" i="4"/>
  <c r="L149" i="4" s="1"/>
  <c r="L147" i="4" s="1"/>
  <c r="L145" i="4" s="1"/>
  <c r="L143" i="4" s="1"/>
  <c r="L141" i="4" s="1"/>
  <c r="L139" i="4" s="1"/>
  <c r="K151" i="4"/>
  <c r="K149" i="4" s="1"/>
  <c r="K147" i="4" s="1"/>
  <c r="K145" i="4" s="1"/>
  <c r="K143" i="4" s="1"/>
  <c r="K141" i="4" s="1"/>
  <c r="K139" i="4" s="1"/>
  <c r="J151" i="4"/>
  <c r="J149" i="4" s="1"/>
  <c r="J147" i="4" s="1"/>
  <c r="J145" i="4" s="1"/>
  <c r="J143" i="4" s="1"/>
  <c r="J141" i="4" s="1"/>
  <c r="J139" i="4" s="1"/>
  <c r="G151" i="4"/>
  <c r="E151" i="4"/>
  <c r="E149" i="4" s="1"/>
  <c r="E147" i="4" s="1"/>
  <c r="E145" i="4" s="1"/>
  <c r="E143" i="4" s="1"/>
  <c r="E141" i="4" s="1"/>
  <c r="E139" i="4" s="1"/>
  <c r="D151" i="4"/>
  <c r="C151" i="4"/>
  <c r="F131" i="4"/>
  <c r="L129" i="4"/>
  <c r="L127" i="4" s="1"/>
  <c r="L125" i="4" s="1"/>
  <c r="L123" i="4" s="1"/>
  <c r="L121" i="4" s="1"/>
  <c r="L119" i="4" s="1"/>
  <c r="L117" i="4" s="1"/>
  <c r="K129" i="4"/>
  <c r="K127" i="4" s="1"/>
  <c r="K125" i="4" s="1"/>
  <c r="K123" i="4" s="1"/>
  <c r="K121" i="4" s="1"/>
  <c r="K119" i="4" s="1"/>
  <c r="K117" i="4" s="1"/>
  <c r="J129" i="4"/>
  <c r="J127" i="4" s="1"/>
  <c r="J125" i="4" s="1"/>
  <c r="J123" i="4" s="1"/>
  <c r="J121" i="4" s="1"/>
  <c r="J119" i="4" s="1"/>
  <c r="J117" i="4" s="1"/>
  <c r="G129" i="4"/>
  <c r="E129" i="4"/>
  <c r="E127" i="4" s="1"/>
  <c r="E125" i="4" s="1"/>
  <c r="E123" i="4" s="1"/>
  <c r="E121" i="4" s="1"/>
  <c r="E119" i="4" s="1"/>
  <c r="E117" i="4" s="1"/>
  <c r="D129" i="4"/>
  <c r="I129" i="4" s="1"/>
  <c r="C129" i="4"/>
  <c r="F109" i="4"/>
  <c r="L107" i="4"/>
  <c r="L105" i="4" s="1"/>
  <c r="L103" i="4" s="1"/>
  <c r="L101" i="4" s="1"/>
  <c r="L99" i="4" s="1"/>
  <c r="L97" i="4" s="1"/>
  <c r="L95" i="4" s="1"/>
  <c r="K107" i="4"/>
  <c r="K105" i="4" s="1"/>
  <c r="K103" i="4" s="1"/>
  <c r="K101" i="4" s="1"/>
  <c r="K99" i="4" s="1"/>
  <c r="K97" i="4" s="1"/>
  <c r="K95" i="4" s="1"/>
  <c r="J107" i="4"/>
  <c r="J105" i="4" s="1"/>
  <c r="J103" i="4" s="1"/>
  <c r="J101" i="4" s="1"/>
  <c r="J99" i="4" s="1"/>
  <c r="J97" i="4" s="1"/>
  <c r="J95" i="4" s="1"/>
  <c r="G107" i="4"/>
  <c r="E107" i="4"/>
  <c r="E105" i="4" s="1"/>
  <c r="E103" i="4" s="1"/>
  <c r="E101" i="4" s="1"/>
  <c r="E99" i="4" s="1"/>
  <c r="E97" i="4" s="1"/>
  <c r="E95" i="4" s="1"/>
  <c r="D107" i="4"/>
  <c r="C107" i="4"/>
  <c r="G105" i="4"/>
  <c r="F87" i="4"/>
  <c r="L85" i="4"/>
  <c r="L83" i="4" s="1"/>
  <c r="L81" i="4" s="1"/>
  <c r="L79" i="4" s="1"/>
  <c r="L77" i="4" s="1"/>
  <c r="L75" i="4" s="1"/>
  <c r="L73" i="4" s="1"/>
  <c r="K85" i="4"/>
  <c r="K83" i="4" s="1"/>
  <c r="K81" i="4" s="1"/>
  <c r="K79" i="4" s="1"/>
  <c r="K77" i="4" s="1"/>
  <c r="K75" i="4" s="1"/>
  <c r="K73" i="4" s="1"/>
  <c r="J85" i="4"/>
  <c r="J83" i="4" s="1"/>
  <c r="J81" i="4" s="1"/>
  <c r="J79" i="4" s="1"/>
  <c r="J77" i="4" s="1"/>
  <c r="J75" i="4" s="1"/>
  <c r="J73" i="4" s="1"/>
  <c r="G85" i="4"/>
  <c r="E85" i="4"/>
  <c r="D85" i="4"/>
  <c r="C85" i="4"/>
  <c r="C83" i="4"/>
  <c r="F65" i="4"/>
  <c r="L63" i="4"/>
  <c r="L61" i="4" s="1"/>
  <c r="L59" i="4" s="1"/>
  <c r="L57" i="4" s="1"/>
  <c r="L55" i="4" s="1"/>
  <c r="L53" i="4" s="1"/>
  <c r="L51" i="4" s="1"/>
  <c r="K63" i="4"/>
  <c r="K61" i="4" s="1"/>
  <c r="K59" i="4" s="1"/>
  <c r="K57" i="4" s="1"/>
  <c r="K55" i="4" s="1"/>
  <c r="K53" i="4" s="1"/>
  <c r="K51" i="4" s="1"/>
  <c r="J63" i="4"/>
  <c r="J61" i="4" s="1"/>
  <c r="J59" i="4" s="1"/>
  <c r="J57" i="4" s="1"/>
  <c r="J55" i="4" s="1"/>
  <c r="J53" i="4" s="1"/>
  <c r="J51" i="4" s="1"/>
  <c r="G63" i="4"/>
  <c r="E63" i="4"/>
  <c r="E61" i="4" s="1"/>
  <c r="D63" i="4"/>
  <c r="D61" i="4" s="1"/>
  <c r="D59" i="4" s="1"/>
  <c r="C63" i="4"/>
  <c r="F43" i="4"/>
  <c r="L41" i="4"/>
  <c r="L39" i="4" s="1"/>
  <c r="L37" i="4" s="1"/>
  <c r="L35" i="4" s="1"/>
  <c r="L33" i="4" s="1"/>
  <c r="L31" i="4" s="1"/>
  <c r="L29" i="4" s="1"/>
  <c r="K41" i="4"/>
  <c r="K39" i="4" s="1"/>
  <c r="K37" i="4" s="1"/>
  <c r="K35" i="4" s="1"/>
  <c r="K33" i="4" s="1"/>
  <c r="K31" i="4" s="1"/>
  <c r="K29" i="4" s="1"/>
  <c r="J41" i="4"/>
  <c r="J39" i="4" s="1"/>
  <c r="J37" i="4" s="1"/>
  <c r="J35" i="4" s="1"/>
  <c r="J33" i="4" s="1"/>
  <c r="J31" i="4" s="1"/>
  <c r="J29" i="4" s="1"/>
  <c r="G41" i="4"/>
  <c r="E41" i="4"/>
  <c r="D41" i="4"/>
  <c r="C41" i="4"/>
  <c r="F21" i="4"/>
  <c r="L19" i="4"/>
  <c r="L17" i="4" s="1"/>
  <c r="L15" i="4" s="1"/>
  <c r="L13" i="4" s="1"/>
  <c r="L11" i="4" s="1"/>
  <c r="L9" i="4" s="1"/>
  <c r="L7" i="4" s="1"/>
  <c r="K19" i="4"/>
  <c r="K17" i="4" s="1"/>
  <c r="K15" i="4" s="1"/>
  <c r="K13" i="4" s="1"/>
  <c r="K11" i="4" s="1"/>
  <c r="K9" i="4" s="1"/>
  <c r="K7" i="4" s="1"/>
  <c r="J19" i="4"/>
  <c r="G19" i="4"/>
  <c r="G17" i="4" s="1"/>
  <c r="E19" i="4"/>
  <c r="E17" i="4" s="1"/>
  <c r="E15" i="4" s="1"/>
  <c r="E13" i="4" s="1"/>
  <c r="E11" i="4" s="1"/>
  <c r="E9" i="4" s="1"/>
  <c r="E7" i="4" s="1"/>
  <c r="D19" i="4"/>
  <c r="C19" i="4"/>
  <c r="J17" i="4"/>
  <c r="J15" i="4" s="1"/>
  <c r="J13" i="4" s="1"/>
  <c r="J11" i="4" s="1"/>
  <c r="J9" i="4" s="1"/>
  <c r="J7" i="4" s="1"/>
  <c r="F132" i="3"/>
  <c r="L129" i="3"/>
  <c r="L127" i="3" s="1"/>
  <c r="L125" i="3" s="1"/>
  <c r="L123" i="3" s="1"/>
  <c r="L121" i="3" s="1"/>
  <c r="L119" i="3" s="1"/>
  <c r="L117" i="3" s="1"/>
  <c r="L115" i="3" s="1"/>
  <c r="K129" i="3"/>
  <c r="K127" i="3" s="1"/>
  <c r="K125" i="3" s="1"/>
  <c r="K123" i="3" s="1"/>
  <c r="K121" i="3" s="1"/>
  <c r="K119" i="3" s="1"/>
  <c r="K117" i="3" s="1"/>
  <c r="K115" i="3" s="1"/>
  <c r="J129" i="3"/>
  <c r="J127" i="3" s="1"/>
  <c r="J125" i="3" s="1"/>
  <c r="J123" i="3" s="1"/>
  <c r="J121" i="3" s="1"/>
  <c r="J119" i="3" s="1"/>
  <c r="J117" i="3" s="1"/>
  <c r="J115" i="3" s="1"/>
  <c r="G129" i="3"/>
  <c r="E129" i="3"/>
  <c r="D129" i="3"/>
  <c r="C129" i="3"/>
  <c r="F106" i="3"/>
  <c r="L104" i="3"/>
  <c r="L102" i="3" s="1"/>
  <c r="L100" i="3" s="1"/>
  <c r="L98" i="3" s="1"/>
  <c r="L96" i="3" s="1"/>
  <c r="L94" i="3" s="1"/>
  <c r="L92" i="3" s="1"/>
  <c r="L90" i="3" s="1"/>
  <c r="K104" i="3"/>
  <c r="K102" i="3" s="1"/>
  <c r="K100" i="3" s="1"/>
  <c r="K98" i="3" s="1"/>
  <c r="K96" i="3" s="1"/>
  <c r="K94" i="3" s="1"/>
  <c r="K92" i="3" s="1"/>
  <c r="K90" i="3" s="1"/>
  <c r="J104" i="3"/>
  <c r="J102" i="3" s="1"/>
  <c r="J100" i="3" s="1"/>
  <c r="J98" i="3" s="1"/>
  <c r="J96" i="3" s="1"/>
  <c r="J94" i="3" s="1"/>
  <c r="J92" i="3" s="1"/>
  <c r="J90" i="3" s="1"/>
  <c r="G104" i="3"/>
  <c r="G102" i="3" s="1"/>
  <c r="E104" i="3"/>
  <c r="D104" i="3"/>
  <c r="D102" i="3" s="1"/>
  <c r="C104" i="3"/>
  <c r="F81" i="3"/>
  <c r="L79" i="3"/>
  <c r="L77" i="3" s="1"/>
  <c r="L75" i="3" s="1"/>
  <c r="L73" i="3" s="1"/>
  <c r="L71" i="3" s="1"/>
  <c r="L69" i="3" s="1"/>
  <c r="L67" i="3" s="1"/>
  <c r="L65" i="3" s="1"/>
  <c r="K79" i="3"/>
  <c r="K77" i="3" s="1"/>
  <c r="K75" i="3" s="1"/>
  <c r="K73" i="3" s="1"/>
  <c r="K71" i="3" s="1"/>
  <c r="K69" i="3" s="1"/>
  <c r="K67" i="3" s="1"/>
  <c r="K65" i="3" s="1"/>
  <c r="J79" i="3"/>
  <c r="J77" i="3" s="1"/>
  <c r="J75" i="3" s="1"/>
  <c r="J73" i="3" s="1"/>
  <c r="J71" i="3" s="1"/>
  <c r="J69" i="3" s="1"/>
  <c r="J67" i="3" s="1"/>
  <c r="J65" i="3" s="1"/>
  <c r="G79" i="3"/>
  <c r="G77" i="3" s="1"/>
  <c r="G75" i="3" s="1"/>
  <c r="G73" i="3" s="1"/>
  <c r="G71" i="3" s="1"/>
  <c r="G69" i="3" s="1"/>
  <c r="G67" i="3" s="1"/>
  <c r="G65" i="3" s="1"/>
  <c r="E79" i="3"/>
  <c r="E77" i="3" s="1"/>
  <c r="E75" i="3" s="1"/>
  <c r="E73" i="3" s="1"/>
  <c r="E71" i="3" s="1"/>
  <c r="E69" i="3" s="1"/>
  <c r="E67" i="3" s="1"/>
  <c r="E65" i="3" s="1"/>
  <c r="D79" i="3"/>
  <c r="C79" i="3"/>
  <c r="H79" i="3" s="1"/>
  <c r="F56" i="3"/>
  <c r="L54" i="3"/>
  <c r="K54" i="3"/>
  <c r="K52" i="3" s="1"/>
  <c r="K50" i="3" s="1"/>
  <c r="K48" i="3" s="1"/>
  <c r="K46" i="3" s="1"/>
  <c r="K44" i="3" s="1"/>
  <c r="K42" i="3" s="1"/>
  <c r="K40" i="3" s="1"/>
  <c r="J54" i="3"/>
  <c r="J52" i="3" s="1"/>
  <c r="J50" i="3" s="1"/>
  <c r="J48" i="3" s="1"/>
  <c r="J46" i="3" s="1"/>
  <c r="J44" i="3" s="1"/>
  <c r="J42" i="3" s="1"/>
  <c r="J40" i="3" s="1"/>
  <c r="G54" i="3"/>
  <c r="E54" i="3"/>
  <c r="E52" i="3" s="1"/>
  <c r="D54" i="3"/>
  <c r="D52" i="3" s="1"/>
  <c r="D50" i="3" s="1"/>
  <c r="D48" i="3" s="1"/>
  <c r="D46" i="3" s="1"/>
  <c r="C54" i="3"/>
  <c r="L52" i="3"/>
  <c r="L50" i="3"/>
  <c r="L48" i="3" s="1"/>
  <c r="L46" i="3" s="1"/>
  <c r="L44" i="3" s="1"/>
  <c r="L42" i="3" s="1"/>
  <c r="L40" i="3" s="1"/>
  <c r="F31" i="3"/>
  <c r="L29" i="3"/>
  <c r="L27" i="3" s="1"/>
  <c r="L25" i="3" s="1"/>
  <c r="L23" i="3" s="1"/>
  <c r="L21" i="3" s="1"/>
  <c r="L19" i="3" s="1"/>
  <c r="L17" i="3" s="1"/>
  <c r="L15" i="3" s="1"/>
  <c r="K29" i="3"/>
  <c r="K27" i="3" s="1"/>
  <c r="K25" i="3" s="1"/>
  <c r="K23" i="3" s="1"/>
  <c r="K21" i="3" s="1"/>
  <c r="K19" i="3" s="1"/>
  <c r="K17" i="3" s="1"/>
  <c r="K15" i="3" s="1"/>
  <c r="J29" i="3"/>
  <c r="J27" i="3" s="1"/>
  <c r="J25" i="3" s="1"/>
  <c r="J23" i="3" s="1"/>
  <c r="J21" i="3" s="1"/>
  <c r="J19" i="3" s="1"/>
  <c r="J17" i="3" s="1"/>
  <c r="J15" i="3" s="1"/>
  <c r="G29" i="3"/>
  <c r="G27" i="3" s="1"/>
  <c r="E29" i="3"/>
  <c r="D29" i="3"/>
  <c r="C29" i="3"/>
  <c r="L14" i="3"/>
  <c r="K14" i="3"/>
  <c r="J14" i="3"/>
  <c r="I14" i="3"/>
  <c r="H14" i="3"/>
  <c r="G14" i="3"/>
  <c r="F14" i="3"/>
  <c r="E14" i="3"/>
  <c r="D14" i="3"/>
  <c r="C14" i="3"/>
  <c r="A14" i="3"/>
  <c r="L12" i="3"/>
  <c r="K12" i="3"/>
  <c r="J12" i="3"/>
  <c r="G12" i="3"/>
  <c r="I624" i="1"/>
  <c r="H624" i="1"/>
  <c r="F624" i="1"/>
  <c r="L622" i="1"/>
  <c r="L620" i="1" s="1"/>
  <c r="L618" i="1" s="1"/>
  <c r="L616" i="1" s="1"/>
  <c r="L614" i="1" s="1"/>
  <c r="L612" i="1" s="1"/>
  <c r="L610" i="1" s="1"/>
  <c r="K622" i="1"/>
  <c r="K620" i="1" s="1"/>
  <c r="K618" i="1" s="1"/>
  <c r="K616" i="1" s="1"/>
  <c r="K614" i="1" s="1"/>
  <c r="K612" i="1" s="1"/>
  <c r="K610" i="1" s="1"/>
  <c r="J622" i="1"/>
  <c r="J620" i="1" s="1"/>
  <c r="J618" i="1" s="1"/>
  <c r="J616" i="1" s="1"/>
  <c r="J614" i="1" s="1"/>
  <c r="J612" i="1" s="1"/>
  <c r="J610" i="1" s="1"/>
  <c r="G622" i="1"/>
  <c r="E622" i="1"/>
  <c r="E620" i="1" s="1"/>
  <c r="E618" i="1" s="1"/>
  <c r="E616" i="1" s="1"/>
  <c r="E614" i="1" s="1"/>
  <c r="E612" i="1" s="1"/>
  <c r="E610" i="1" s="1"/>
  <c r="D622" i="1"/>
  <c r="I622" i="1" s="1"/>
  <c r="C622" i="1"/>
  <c r="C620" i="1" s="1"/>
  <c r="H602" i="1"/>
  <c r="F602" i="1"/>
  <c r="I601" i="1"/>
  <c r="H601" i="1"/>
  <c r="F601" i="1"/>
  <c r="L599" i="1"/>
  <c r="L597" i="1" s="1"/>
  <c r="L595" i="1" s="1"/>
  <c r="L593" i="1" s="1"/>
  <c r="L591" i="1" s="1"/>
  <c r="L589" i="1" s="1"/>
  <c r="K599" i="1"/>
  <c r="K597" i="1" s="1"/>
  <c r="K595" i="1" s="1"/>
  <c r="K593" i="1" s="1"/>
  <c r="K591" i="1" s="1"/>
  <c r="K589" i="1" s="1"/>
  <c r="J599" i="1"/>
  <c r="J597" i="1" s="1"/>
  <c r="J595" i="1" s="1"/>
  <c r="J593" i="1" s="1"/>
  <c r="J591" i="1" s="1"/>
  <c r="J589" i="1" s="1"/>
  <c r="G599" i="1"/>
  <c r="G597" i="1" s="1"/>
  <c r="E599" i="1"/>
  <c r="D599" i="1"/>
  <c r="C599" i="1"/>
  <c r="H599" i="1" s="1"/>
  <c r="I582" i="1"/>
  <c r="H582" i="1"/>
  <c r="F582" i="1"/>
  <c r="L580" i="1"/>
  <c r="L578" i="1" s="1"/>
  <c r="L576" i="1" s="1"/>
  <c r="L574" i="1" s="1"/>
  <c r="L572" i="1" s="1"/>
  <c r="L570" i="1" s="1"/>
  <c r="K580" i="1"/>
  <c r="K578" i="1" s="1"/>
  <c r="K576" i="1" s="1"/>
  <c r="K574" i="1" s="1"/>
  <c r="K572" i="1" s="1"/>
  <c r="K570" i="1" s="1"/>
  <c r="J580" i="1"/>
  <c r="J578" i="1" s="1"/>
  <c r="J576" i="1" s="1"/>
  <c r="J574" i="1" s="1"/>
  <c r="J572" i="1" s="1"/>
  <c r="J570" i="1" s="1"/>
  <c r="G580" i="1"/>
  <c r="E580" i="1"/>
  <c r="E578" i="1" s="1"/>
  <c r="E576" i="1" s="1"/>
  <c r="E574" i="1" s="1"/>
  <c r="E572" i="1" s="1"/>
  <c r="E570" i="1" s="1"/>
  <c r="D580" i="1"/>
  <c r="D578" i="1" s="1"/>
  <c r="C580" i="1"/>
  <c r="H580" i="1" s="1"/>
  <c r="H563" i="1"/>
  <c r="F563" i="1"/>
  <c r="I562" i="1"/>
  <c r="H562" i="1"/>
  <c r="F562" i="1"/>
  <c r="H561" i="1"/>
  <c r="F561" i="1"/>
  <c r="I560" i="1"/>
  <c r="H560" i="1"/>
  <c r="F560" i="1"/>
  <c r="F559" i="1"/>
  <c r="L557" i="1"/>
  <c r="L555" i="1" s="1"/>
  <c r="L553" i="1" s="1"/>
  <c r="L551" i="1" s="1"/>
  <c r="L549" i="1" s="1"/>
  <c r="L547" i="1" s="1"/>
  <c r="K557" i="1"/>
  <c r="K555" i="1" s="1"/>
  <c r="K553" i="1" s="1"/>
  <c r="K551" i="1" s="1"/>
  <c r="K549" i="1" s="1"/>
  <c r="K547" i="1" s="1"/>
  <c r="J557" i="1"/>
  <c r="J555" i="1" s="1"/>
  <c r="J553" i="1" s="1"/>
  <c r="J551" i="1" s="1"/>
  <c r="J549" i="1" s="1"/>
  <c r="J547" i="1" s="1"/>
  <c r="G557" i="1"/>
  <c r="G555" i="1" s="1"/>
  <c r="G553" i="1" s="1"/>
  <c r="G551" i="1" s="1"/>
  <c r="G549" i="1" s="1"/>
  <c r="G547" i="1" s="1"/>
  <c r="E557" i="1"/>
  <c r="E555" i="1" s="1"/>
  <c r="E553" i="1" s="1"/>
  <c r="E551" i="1" s="1"/>
  <c r="E549" i="1" s="1"/>
  <c r="D557" i="1"/>
  <c r="C557" i="1"/>
  <c r="F540" i="1"/>
  <c r="F539" i="1"/>
  <c r="F538" i="1"/>
  <c r="F537" i="1"/>
  <c r="L535" i="1"/>
  <c r="L533" i="1" s="1"/>
  <c r="L531" i="1" s="1"/>
  <c r="L529" i="1" s="1"/>
  <c r="L527" i="1" s="1"/>
  <c r="L525" i="1" s="1"/>
  <c r="K535" i="1"/>
  <c r="K533" i="1" s="1"/>
  <c r="K531" i="1" s="1"/>
  <c r="K529" i="1" s="1"/>
  <c r="K527" i="1" s="1"/>
  <c r="K525" i="1" s="1"/>
  <c r="J535" i="1"/>
  <c r="J533" i="1" s="1"/>
  <c r="J531" i="1" s="1"/>
  <c r="J529" i="1" s="1"/>
  <c r="J527" i="1" s="1"/>
  <c r="J525" i="1" s="1"/>
  <c r="G535" i="1"/>
  <c r="G533" i="1" s="1"/>
  <c r="E535" i="1"/>
  <c r="D535" i="1"/>
  <c r="D533" i="1" s="1"/>
  <c r="C535" i="1"/>
  <c r="I515" i="1"/>
  <c r="H515" i="1"/>
  <c r="F515" i="1"/>
  <c r="I514" i="1"/>
  <c r="H514" i="1"/>
  <c r="F514" i="1"/>
  <c r="L512" i="1"/>
  <c r="L510" i="1" s="1"/>
  <c r="L508" i="1" s="1"/>
  <c r="L506" i="1" s="1"/>
  <c r="L504" i="1" s="1"/>
  <c r="L502" i="1" s="1"/>
  <c r="K512" i="1"/>
  <c r="K510" i="1" s="1"/>
  <c r="K508" i="1" s="1"/>
  <c r="K506" i="1" s="1"/>
  <c r="K504" i="1" s="1"/>
  <c r="K502" i="1" s="1"/>
  <c r="J512" i="1"/>
  <c r="J510" i="1" s="1"/>
  <c r="J508" i="1" s="1"/>
  <c r="J506" i="1" s="1"/>
  <c r="J504" i="1" s="1"/>
  <c r="J502" i="1" s="1"/>
  <c r="G512" i="1"/>
  <c r="E512" i="1"/>
  <c r="E510" i="1" s="1"/>
  <c r="E508" i="1" s="1"/>
  <c r="E506" i="1" s="1"/>
  <c r="E504" i="1" s="1"/>
  <c r="E502" i="1" s="1"/>
  <c r="D512" i="1"/>
  <c r="C512" i="1"/>
  <c r="C510" i="1" s="1"/>
  <c r="I495" i="1"/>
  <c r="H495" i="1"/>
  <c r="F495" i="1"/>
  <c r="L493" i="1"/>
  <c r="L491" i="1" s="1"/>
  <c r="L489" i="1" s="1"/>
  <c r="L487" i="1" s="1"/>
  <c r="L485" i="1" s="1"/>
  <c r="L483" i="1" s="1"/>
  <c r="K493" i="1"/>
  <c r="K491" i="1" s="1"/>
  <c r="K489" i="1" s="1"/>
  <c r="K487" i="1" s="1"/>
  <c r="K485" i="1" s="1"/>
  <c r="K483" i="1" s="1"/>
  <c r="J493" i="1"/>
  <c r="J491" i="1" s="1"/>
  <c r="J489" i="1" s="1"/>
  <c r="J487" i="1" s="1"/>
  <c r="J485" i="1" s="1"/>
  <c r="J483" i="1" s="1"/>
  <c r="G493" i="1"/>
  <c r="E493" i="1"/>
  <c r="E491" i="1" s="1"/>
  <c r="E489" i="1" s="1"/>
  <c r="E487" i="1" s="1"/>
  <c r="E485" i="1" s="1"/>
  <c r="E483" i="1" s="1"/>
  <c r="D493" i="1"/>
  <c r="I493" i="1" s="1"/>
  <c r="C493" i="1"/>
  <c r="H493" i="1" s="1"/>
  <c r="I470" i="1"/>
  <c r="H470" i="1"/>
  <c r="F470" i="1"/>
  <c r="I469" i="1"/>
  <c r="H469" i="1"/>
  <c r="F469" i="1"/>
  <c r="I468" i="1"/>
  <c r="F468" i="1"/>
  <c r="L466" i="1"/>
  <c r="L464" i="1" s="1"/>
  <c r="L462" i="1" s="1"/>
  <c r="L460" i="1" s="1"/>
  <c r="L458" i="1" s="1"/>
  <c r="L456" i="1" s="1"/>
  <c r="L454" i="1" s="1"/>
  <c r="K466" i="1"/>
  <c r="K464" i="1" s="1"/>
  <c r="K462" i="1" s="1"/>
  <c r="K460" i="1" s="1"/>
  <c r="K458" i="1" s="1"/>
  <c r="K456" i="1" s="1"/>
  <c r="K454" i="1" s="1"/>
  <c r="J466" i="1"/>
  <c r="J464" i="1" s="1"/>
  <c r="J462" i="1" s="1"/>
  <c r="J460" i="1" s="1"/>
  <c r="J458" i="1" s="1"/>
  <c r="J456" i="1" s="1"/>
  <c r="J454" i="1" s="1"/>
  <c r="G466" i="1"/>
  <c r="G464" i="1" s="1"/>
  <c r="G462" i="1" s="1"/>
  <c r="E466" i="1"/>
  <c r="E464" i="1" s="1"/>
  <c r="D466" i="1"/>
  <c r="C466" i="1"/>
  <c r="C464" i="1" s="1"/>
  <c r="H446" i="1"/>
  <c r="F446" i="1"/>
  <c r="L444" i="1"/>
  <c r="L442" i="1" s="1"/>
  <c r="L440" i="1" s="1"/>
  <c r="L438" i="1" s="1"/>
  <c r="L436" i="1" s="1"/>
  <c r="L434" i="1" s="1"/>
  <c r="L432" i="1" s="1"/>
  <c r="K444" i="1"/>
  <c r="K442" i="1" s="1"/>
  <c r="K440" i="1" s="1"/>
  <c r="K438" i="1" s="1"/>
  <c r="K436" i="1" s="1"/>
  <c r="K434" i="1" s="1"/>
  <c r="K432" i="1" s="1"/>
  <c r="J444" i="1"/>
  <c r="J442" i="1" s="1"/>
  <c r="J440" i="1" s="1"/>
  <c r="J438" i="1" s="1"/>
  <c r="J436" i="1" s="1"/>
  <c r="J434" i="1" s="1"/>
  <c r="J432" i="1" s="1"/>
  <c r="G444" i="1"/>
  <c r="G442" i="1" s="1"/>
  <c r="G440" i="1" s="1"/>
  <c r="E444" i="1"/>
  <c r="E442" i="1" s="1"/>
  <c r="E440" i="1" s="1"/>
  <c r="E438" i="1" s="1"/>
  <c r="E436" i="1" s="1"/>
  <c r="E434" i="1" s="1"/>
  <c r="E432" i="1" s="1"/>
  <c r="D444" i="1"/>
  <c r="C444" i="1"/>
  <c r="I424" i="1"/>
  <c r="H424" i="1"/>
  <c r="F424" i="1"/>
  <c r="L422" i="1"/>
  <c r="L420" i="1" s="1"/>
  <c r="L418" i="1" s="1"/>
  <c r="L416" i="1" s="1"/>
  <c r="L414" i="1" s="1"/>
  <c r="L412" i="1" s="1"/>
  <c r="L410" i="1" s="1"/>
  <c r="K422" i="1"/>
  <c r="K420" i="1" s="1"/>
  <c r="K418" i="1" s="1"/>
  <c r="K416" i="1" s="1"/>
  <c r="K414" i="1" s="1"/>
  <c r="K412" i="1" s="1"/>
  <c r="K410" i="1" s="1"/>
  <c r="J422" i="1"/>
  <c r="J420" i="1" s="1"/>
  <c r="J418" i="1" s="1"/>
  <c r="J416" i="1" s="1"/>
  <c r="J414" i="1" s="1"/>
  <c r="J412" i="1" s="1"/>
  <c r="J410" i="1" s="1"/>
  <c r="G422" i="1"/>
  <c r="G420" i="1" s="1"/>
  <c r="E422" i="1"/>
  <c r="E420" i="1" s="1"/>
  <c r="E418" i="1" s="1"/>
  <c r="E416" i="1" s="1"/>
  <c r="E414" i="1" s="1"/>
  <c r="E412" i="1" s="1"/>
  <c r="E410" i="1" s="1"/>
  <c r="D422" i="1"/>
  <c r="I422" i="1" s="1"/>
  <c r="C422" i="1"/>
  <c r="H422" i="1" s="1"/>
  <c r="F402" i="1"/>
  <c r="L400" i="1"/>
  <c r="L398" i="1" s="1"/>
  <c r="L396" i="1" s="1"/>
  <c r="L394" i="1" s="1"/>
  <c r="L392" i="1" s="1"/>
  <c r="L390" i="1" s="1"/>
  <c r="L388" i="1" s="1"/>
  <c r="K400" i="1"/>
  <c r="K398" i="1" s="1"/>
  <c r="K396" i="1" s="1"/>
  <c r="K394" i="1" s="1"/>
  <c r="K392" i="1" s="1"/>
  <c r="K390" i="1" s="1"/>
  <c r="K388" i="1" s="1"/>
  <c r="J400" i="1"/>
  <c r="J398" i="1" s="1"/>
  <c r="J396" i="1" s="1"/>
  <c r="J394" i="1" s="1"/>
  <c r="J392" i="1" s="1"/>
  <c r="J390" i="1" s="1"/>
  <c r="J388" i="1" s="1"/>
  <c r="G400" i="1"/>
  <c r="G398" i="1" s="1"/>
  <c r="E400" i="1"/>
  <c r="E398" i="1" s="1"/>
  <c r="E396" i="1" s="1"/>
  <c r="E394" i="1" s="1"/>
  <c r="E392" i="1" s="1"/>
  <c r="E390" i="1" s="1"/>
  <c r="E388" i="1" s="1"/>
  <c r="D400" i="1"/>
  <c r="C400" i="1"/>
  <c r="C398" i="1" s="1"/>
  <c r="F380" i="1"/>
  <c r="F379" i="1"/>
  <c r="F378" i="1"/>
  <c r="F377" i="1"/>
  <c r="L375" i="1"/>
  <c r="L373" i="1" s="1"/>
  <c r="L371" i="1" s="1"/>
  <c r="L369" i="1" s="1"/>
  <c r="L367" i="1" s="1"/>
  <c r="L365" i="1" s="1"/>
  <c r="K375" i="1"/>
  <c r="K373" i="1" s="1"/>
  <c r="K371" i="1" s="1"/>
  <c r="K369" i="1" s="1"/>
  <c r="K367" i="1" s="1"/>
  <c r="K365" i="1" s="1"/>
  <c r="J375" i="1"/>
  <c r="J373" i="1" s="1"/>
  <c r="J371" i="1" s="1"/>
  <c r="J369" i="1" s="1"/>
  <c r="J367" i="1" s="1"/>
  <c r="J365" i="1" s="1"/>
  <c r="G375" i="1"/>
  <c r="G373" i="1" s="1"/>
  <c r="G371" i="1" s="1"/>
  <c r="E375" i="1"/>
  <c r="E373" i="1" s="1"/>
  <c r="E371" i="1" s="1"/>
  <c r="E369" i="1" s="1"/>
  <c r="E367" i="1" s="1"/>
  <c r="E365" i="1" s="1"/>
  <c r="D375" i="1"/>
  <c r="D373" i="1" s="1"/>
  <c r="C375" i="1"/>
  <c r="I358" i="1"/>
  <c r="H358" i="1"/>
  <c r="F358" i="1"/>
  <c r="L356" i="1"/>
  <c r="L354" i="1" s="1"/>
  <c r="L352" i="1" s="1"/>
  <c r="L350" i="1" s="1"/>
  <c r="L348" i="1" s="1"/>
  <c r="L346" i="1" s="1"/>
  <c r="K356" i="1"/>
  <c r="K354" i="1" s="1"/>
  <c r="K352" i="1" s="1"/>
  <c r="K350" i="1" s="1"/>
  <c r="K348" i="1" s="1"/>
  <c r="K346" i="1" s="1"/>
  <c r="J356" i="1"/>
  <c r="J354" i="1" s="1"/>
  <c r="J352" i="1" s="1"/>
  <c r="J350" i="1" s="1"/>
  <c r="J348" i="1" s="1"/>
  <c r="J346" i="1" s="1"/>
  <c r="G356" i="1"/>
  <c r="G354" i="1" s="1"/>
  <c r="G352" i="1" s="1"/>
  <c r="G350" i="1" s="1"/>
  <c r="G348" i="1" s="1"/>
  <c r="G346" i="1" s="1"/>
  <c r="E356" i="1"/>
  <c r="E354" i="1" s="1"/>
  <c r="E352" i="1" s="1"/>
  <c r="E350" i="1" s="1"/>
  <c r="E348" i="1" s="1"/>
  <c r="E346" i="1" s="1"/>
  <c r="D356" i="1"/>
  <c r="D354" i="1" s="1"/>
  <c r="C356" i="1"/>
  <c r="H356" i="1" s="1"/>
  <c r="F336" i="1"/>
  <c r="F335" i="1"/>
  <c r="F334" i="1"/>
  <c r="F333" i="1"/>
  <c r="F332" i="1"/>
  <c r="F331" i="1"/>
  <c r="L329" i="1"/>
  <c r="L327" i="1" s="1"/>
  <c r="L325" i="1" s="1"/>
  <c r="L323" i="1" s="1"/>
  <c r="L321" i="1" s="1"/>
  <c r="L319" i="1" s="1"/>
  <c r="K329" i="1"/>
  <c r="K327" i="1" s="1"/>
  <c r="K325" i="1" s="1"/>
  <c r="K323" i="1" s="1"/>
  <c r="K321" i="1" s="1"/>
  <c r="K319" i="1" s="1"/>
  <c r="J329" i="1"/>
  <c r="J327" i="1" s="1"/>
  <c r="J325" i="1" s="1"/>
  <c r="J323" i="1" s="1"/>
  <c r="J321" i="1" s="1"/>
  <c r="J319" i="1" s="1"/>
  <c r="G329" i="1"/>
  <c r="E329" i="1"/>
  <c r="E327" i="1" s="1"/>
  <c r="E325" i="1" s="1"/>
  <c r="E323" i="1" s="1"/>
  <c r="E321" i="1" s="1"/>
  <c r="E319" i="1" s="1"/>
  <c r="D329" i="1"/>
  <c r="D327" i="1" s="1"/>
  <c r="C329" i="1"/>
  <c r="I312" i="1"/>
  <c r="H312" i="1"/>
  <c r="F312" i="1"/>
  <c r="L310" i="1"/>
  <c r="L308" i="1" s="1"/>
  <c r="L306" i="1" s="1"/>
  <c r="L304" i="1" s="1"/>
  <c r="L302" i="1" s="1"/>
  <c r="L300" i="1" s="1"/>
  <c r="K310" i="1"/>
  <c r="K308" i="1" s="1"/>
  <c r="K306" i="1" s="1"/>
  <c r="K304" i="1" s="1"/>
  <c r="K302" i="1" s="1"/>
  <c r="K300" i="1" s="1"/>
  <c r="J310" i="1"/>
  <c r="J308" i="1" s="1"/>
  <c r="J306" i="1" s="1"/>
  <c r="J304" i="1" s="1"/>
  <c r="J302" i="1" s="1"/>
  <c r="J300" i="1" s="1"/>
  <c r="G310" i="1"/>
  <c r="G308" i="1" s="1"/>
  <c r="E310" i="1"/>
  <c r="E308" i="1" s="1"/>
  <c r="E306" i="1" s="1"/>
  <c r="E304" i="1" s="1"/>
  <c r="E302" i="1" s="1"/>
  <c r="E300" i="1" s="1"/>
  <c r="D310" i="1"/>
  <c r="C310" i="1"/>
  <c r="C308" i="1" s="1"/>
  <c r="F293" i="1"/>
  <c r="F292" i="1"/>
  <c r="F291" i="1"/>
  <c r="F290" i="1"/>
  <c r="F289" i="1"/>
  <c r="F288" i="1"/>
  <c r="F287" i="1"/>
  <c r="F286" i="1"/>
  <c r="F285" i="1"/>
  <c r="L283" i="1"/>
  <c r="L281" i="1" s="1"/>
  <c r="L279" i="1" s="1"/>
  <c r="L277" i="1" s="1"/>
  <c r="L275" i="1" s="1"/>
  <c r="L273" i="1" s="1"/>
  <c r="K283" i="1"/>
  <c r="K281" i="1" s="1"/>
  <c r="K279" i="1" s="1"/>
  <c r="K277" i="1" s="1"/>
  <c r="K275" i="1" s="1"/>
  <c r="K273" i="1" s="1"/>
  <c r="J283" i="1"/>
  <c r="J281" i="1" s="1"/>
  <c r="J279" i="1" s="1"/>
  <c r="J277" i="1" s="1"/>
  <c r="J275" i="1" s="1"/>
  <c r="J273" i="1" s="1"/>
  <c r="G283" i="1"/>
  <c r="E283" i="1"/>
  <c r="D283" i="1"/>
  <c r="D281" i="1" s="1"/>
  <c r="D279" i="1" s="1"/>
  <c r="C283" i="1"/>
  <c r="F266" i="1"/>
  <c r="F265" i="1"/>
  <c r="F264" i="1"/>
  <c r="F263" i="1"/>
  <c r="L261" i="1"/>
  <c r="L259" i="1" s="1"/>
  <c r="L257" i="1" s="1"/>
  <c r="L255" i="1" s="1"/>
  <c r="L253" i="1" s="1"/>
  <c r="L251" i="1" s="1"/>
  <c r="K261" i="1"/>
  <c r="K259" i="1" s="1"/>
  <c r="K257" i="1" s="1"/>
  <c r="K255" i="1" s="1"/>
  <c r="K253" i="1" s="1"/>
  <c r="K251" i="1" s="1"/>
  <c r="J261" i="1"/>
  <c r="J259" i="1" s="1"/>
  <c r="J257" i="1" s="1"/>
  <c r="J255" i="1" s="1"/>
  <c r="J253" i="1" s="1"/>
  <c r="J251" i="1" s="1"/>
  <c r="G261" i="1"/>
  <c r="E261" i="1"/>
  <c r="D261" i="1"/>
  <c r="D259" i="1" s="1"/>
  <c r="D257" i="1" s="1"/>
  <c r="C261" i="1"/>
  <c r="C259" i="1" s="1"/>
  <c r="F244" i="1"/>
  <c r="F243" i="1"/>
  <c r="F242" i="1"/>
  <c r="F241" i="1"/>
  <c r="L239" i="1"/>
  <c r="L237" i="1" s="1"/>
  <c r="L235" i="1" s="1"/>
  <c r="L233" i="1" s="1"/>
  <c r="L231" i="1" s="1"/>
  <c r="L229" i="1" s="1"/>
  <c r="K239" i="1"/>
  <c r="K237" i="1" s="1"/>
  <c r="K235" i="1" s="1"/>
  <c r="K233" i="1" s="1"/>
  <c r="K231" i="1" s="1"/>
  <c r="K229" i="1" s="1"/>
  <c r="J239" i="1"/>
  <c r="J237" i="1" s="1"/>
  <c r="J235" i="1" s="1"/>
  <c r="J233" i="1" s="1"/>
  <c r="J231" i="1" s="1"/>
  <c r="J229" i="1" s="1"/>
  <c r="G239" i="1"/>
  <c r="E239" i="1"/>
  <c r="D239" i="1"/>
  <c r="D237" i="1" s="1"/>
  <c r="D235" i="1" s="1"/>
  <c r="C239" i="1"/>
  <c r="H219" i="1"/>
  <c r="F219" i="1"/>
  <c r="L217" i="1"/>
  <c r="L215" i="1" s="1"/>
  <c r="L213" i="1" s="1"/>
  <c r="L211" i="1" s="1"/>
  <c r="L209" i="1" s="1"/>
  <c r="L207" i="1" s="1"/>
  <c r="K217" i="1"/>
  <c r="K215" i="1" s="1"/>
  <c r="K213" i="1" s="1"/>
  <c r="K211" i="1" s="1"/>
  <c r="K209" i="1" s="1"/>
  <c r="K207" i="1" s="1"/>
  <c r="J217" i="1"/>
  <c r="J215" i="1" s="1"/>
  <c r="J213" i="1" s="1"/>
  <c r="J211" i="1" s="1"/>
  <c r="J209" i="1" s="1"/>
  <c r="J207" i="1" s="1"/>
  <c r="G217" i="1"/>
  <c r="G215" i="1" s="1"/>
  <c r="E217" i="1"/>
  <c r="E215" i="1" s="1"/>
  <c r="E213" i="1" s="1"/>
  <c r="E211" i="1" s="1"/>
  <c r="E209" i="1" s="1"/>
  <c r="E207" i="1" s="1"/>
  <c r="D217" i="1"/>
  <c r="D215" i="1" s="1"/>
  <c r="C217" i="1"/>
  <c r="C215" i="1" s="1"/>
  <c r="I200" i="1"/>
  <c r="H200" i="1"/>
  <c r="F200" i="1"/>
  <c r="L198" i="1"/>
  <c r="L196" i="1" s="1"/>
  <c r="L194" i="1" s="1"/>
  <c r="L192" i="1" s="1"/>
  <c r="L190" i="1" s="1"/>
  <c r="L188" i="1" s="1"/>
  <c r="K198" i="1"/>
  <c r="K196" i="1" s="1"/>
  <c r="K194" i="1" s="1"/>
  <c r="K192" i="1" s="1"/>
  <c r="K190" i="1" s="1"/>
  <c r="K188" i="1" s="1"/>
  <c r="J198" i="1"/>
  <c r="J196" i="1" s="1"/>
  <c r="J194" i="1" s="1"/>
  <c r="J192" i="1" s="1"/>
  <c r="J190" i="1" s="1"/>
  <c r="J188" i="1" s="1"/>
  <c r="G198" i="1"/>
  <c r="G196" i="1" s="1"/>
  <c r="E198" i="1"/>
  <c r="D198" i="1"/>
  <c r="D196" i="1" s="1"/>
  <c r="D194" i="1" s="1"/>
  <c r="C198" i="1"/>
  <c r="H198" i="1" s="1"/>
  <c r="F181" i="1"/>
  <c r="L179" i="1"/>
  <c r="L177" i="1" s="1"/>
  <c r="L175" i="1" s="1"/>
  <c r="L173" i="1" s="1"/>
  <c r="L171" i="1" s="1"/>
  <c r="L169" i="1" s="1"/>
  <c r="K179" i="1"/>
  <c r="K177" i="1" s="1"/>
  <c r="K175" i="1" s="1"/>
  <c r="K173" i="1" s="1"/>
  <c r="K171" i="1" s="1"/>
  <c r="K169" i="1" s="1"/>
  <c r="J179" i="1"/>
  <c r="J177" i="1" s="1"/>
  <c r="J175" i="1" s="1"/>
  <c r="J173" i="1" s="1"/>
  <c r="J171" i="1" s="1"/>
  <c r="J169" i="1" s="1"/>
  <c r="G179" i="1"/>
  <c r="G177" i="1" s="1"/>
  <c r="G175" i="1" s="1"/>
  <c r="G173" i="1" s="1"/>
  <c r="E179" i="1"/>
  <c r="E177" i="1" s="1"/>
  <c r="E175" i="1" s="1"/>
  <c r="E173" i="1" s="1"/>
  <c r="E171" i="1" s="1"/>
  <c r="E169" i="1" s="1"/>
  <c r="D179" i="1"/>
  <c r="C179" i="1"/>
  <c r="L164" i="1"/>
  <c r="K164" i="1"/>
  <c r="J164" i="1"/>
  <c r="I164" i="1"/>
  <c r="H164" i="1"/>
  <c r="G164" i="1"/>
  <c r="F164" i="1"/>
  <c r="E164" i="1"/>
  <c r="D164" i="1"/>
  <c r="C164" i="1"/>
  <c r="A164" i="1"/>
  <c r="F155" i="1"/>
  <c r="L152" i="1"/>
  <c r="L150" i="1" s="1"/>
  <c r="L148" i="1" s="1"/>
  <c r="L146" i="1" s="1"/>
  <c r="L144" i="1" s="1"/>
  <c r="K152" i="1"/>
  <c r="K150" i="1" s="1"/>
  <c r="K148" i="1" s="1"/>
  <c r="K146" i="1" s="1"/>
  <c r="K144" i="1" s="1"/>
  <c r="J152" i="1"/>
  <c r="J150" i="1" s="1"/>
  <c r="J148" i="1" s="1"/>
  <c r="J146" i="1" s="1"/>
  <c r="J144" i="1" s="1"/>
  <c r="G152" i="1"/>
  <c r="G150" i="1" s="1"/>
  <c r="E152" i="1"/>
  <c r="E150" i="1" s="1"/>
  <c r="E148" i="1" s="1"/>
  <c r="E146" i="1" s="1"/>
  <c r="E144" i="1" s="1"/>
  <c r="D152" i="1"/>
  <c r="C152" i="1"/>
  <c r="F138" i="1"/>
  <c r="L136" i="1"/>
  <c r="L134" i="1" s="1"/>
  <c r="L132" i="1" s="1"/>
  <c r="L130" i="1" s="1"/>
  <c r="K136" i="1"/>
  <c r="K134" i="1" s="1"/>
  <c r="K132" i="1" s="1"/>
  <c r="K130" i="1" s="1"/>
  <c r="J136" i="1"/>
  <c r="J134" i="1" s="1"/>
  <c r="J132" i="1" s="1"/>
  <c r="J130" i="1" s="1"/>
  <c r="G136" i="1"/>
  <c r="E136" i="1"/>
  <c r="D136" i="1"/>
  <c r="D134" i="1" s="1"/>
  <c r="C136" i="1"/>
  <c r="C134" i="1" s="1"/>
  <c r="C132" i="1" s="1"/>
  <c r="F125" i="1"/>
  <c r="F124" i="1"/>
  <c r="F123" i="1"/>
  <c r="L121" i="1"/>
  <c r="L119" i="1" s="1"/>
  <c r="L117" i="1" s="1"/>
  <c r="K121" i="1"/>
  <c r="K119" i="1" s="1"/>
  <c r="K117" i="1" s="1"/>
  <c r="J121" i="1"/>
  <c r="J119" i="1" s="1"/>
  <c r="J117" i="1" s="1"/>
  <c r="G121" i="1"/>
  <c r="E121" i="1"/>
  <c r="E119" i="1" s="1"/>
  <c r="E117" i="1" s="1"/>
  <c r="D121" i="1"/>
  <c r="C121" i="1"/>
  <c r="F113" i="1"/>
  <c r="F112" i="1"/>
  <c r="F111" i="1"/>
  <c r="L109" i="1"/>
  <c r="L107" i="1" s="1"/>
  <c r="L105" i="1" s="1"/>
  <c r="K109" i="1"/>
  <c r="K107" i="1" s="1"/>
  <c r="K105" i="1" s="1"/>
  <c r="J109" i="1"/>
  <c r="J107" i="1" s="1"/>
  <c r="J105" i="1" s="1"/>
  <c r="G109" i="1"/>
  <c r="E109" i="1"/>
  <c r="D109" i="1"/>
  <c r="C109" i="1"/>
  <c r="F98" i="1"/>
  <c r="F97" i="1"/>
  <c r="F96" i="1"/>
  <c r="L94" i="1"/>
  <c r="L92" i="1" s="1"/>
  <c r="L90" i="1" s="1"/>
  <c r="K94" i="1"/>
  <c r="K92" i="1" s="1"/>
  <c r="K90" i="1" s="1"/>
  <c r="J94" i="1"/>
  <c r="J92" i="1" s="1"/>
  <c r="J90" i="1" s="1"/>
  <c r="G94" i="1"/>
  <c r="G92" i="1" s="1"/>
  <c r="E94" i="1"/>
  <c r="D94" i="1"/>
  <c r="C94" i="1"/>
  <c r="F86" i="1"/>
  <c r="F85" i="1"/>
  <c r="L83" i="1"/>
  <c r="L81" i="1" s="1"/>
  <c r="L79" i="1" s="1"/>
  <c r="K83" i="1"/>
  <c r="K81" i="1" s="1"/>
  <c r="K79" i="1" s="1"/>
  <c r="J83" i="1"/>
  <c r="J81" i="1" s="1"/>
  <c r="J79" i="1" s="1"/>
  <c r="G83" i="1"/>
  <c r="E83" i="1"/>
  <c r="E81" i="1" s="1"/>
  <c r="E79" i="1" s="1"/>
  <c r="D83" i="1"/>
  <c r="C83" i="1"/>
  <c r="F72" i="1"/>
  <c r="L70" i="1"/>
  <c r="L68" i="1" s="1"/>
  <c r="L66" i="1" s="1"/>
  <c r="K70" i="1"/>
  <c r="K68" i="1" s="1"/>
  <c r="K66" i="1" s="1"/>
  <c r="J70" i="1"/>
  <c r="J68" i="1" s="1"/>
  <c r="J66" i="1" s="1"/>
  <c r="G70" i="1"/>
  <c r="E70" i="1"/>
  <c r="D70" i="1"/>
  <c r="C70" i="1"/>
  <c r="F62" i="1"/>
  <c r="L60" i="1"/>
  <c r="L58" i="1" s="1"/>
  <c r="L56" i="1" s="1"/>
  <c r="K60" i="1"/>
  <c r="K58" i="1" s="1"/>
  <c r="K56" i="1" s="1"/>
  <c r="J60" i="1"/>
  <c r="J58" i="1" s="1"/>
  <c r="J56" i="1" s="1"/>
  <c r="G60" i="1"/>
  <c r="G58" i="1" s="1"/>
  <c r="E60" i="1"/>
  <c r="E58" i="1" s="1"/>
  <c r="E56" i="1" s="1"/>
  <c r="D60" i="1"/>
  <c r="C60" i="1"/>
  <c r="F52" i="1"/>
  <c r="F51" i="1"/>
  <c r="L49" i="1"/>
  <c r="L47" i="1" s="1"/>
  <c r="L45" i="1" s="1"/>
  <c r="K49" i="1"/>
  <c r="K47" i="1" s="1"/>
  <c r="K45" i="1" s="1"/>
  <c r="J49" i="1"/>
  <c r="J47" i="1" s="1"/>
  <c r="J45" i="1" s="1"/>
  <c r="G49" i="1"/>
  <c r="G47" i="1" s="1"/>
  <c r="E49" i="1"/>
  <c r="D49" i="1"/>
  <c r="D47" i="1" s="1"/>
  <c r="D45" i="1" s="1"/>
  <c r="C49" i="1"/>
  <c r="C47" i="1" s="1"/>
  <c r="F38" i="1"/>
  <c r="L36" i="1"/>
  <c r="L34" i="1" s="1"/>
  <c r="L32" i="1" s="1"/>
  <c r="K36" i="1"/>
  <c r="K34" i="1" s="1"/>
  <c r="K32" i="1" s="1"/>
  <c r="J36" i="1"/>
  <c r="J34" i="1" s="1"/>
  <c r="J32" i="1" s="1"/>
  <c r="G36" i="1"/>
  <c r="G34" i="1" s="1"/>
  <c r="E36" i="1"/>
  <c r="D36" i="1"/>
  <c r="C36" i="1"/>
  <c r="F28" i="1"/>
  <c r="F27" i="1"/>
  <c r="L25" i="1"/>
  <c r="L23" i="1" s="1"/>
  <c r="L21" i="1" s="1"/>
  <c r="K25" i="1"/>
  <c r="K23" i="1" s="1"/>
  <c r="K21" i="1" s="1"/>
  <c r="J25" i="1"/>
  <c r="J23" i="1" s="1"/>
  <c r="J21" i="1" s="1"/>
  <c r="G25" i="1"/>
  <c r="E25" i="1"/>
  <c r="D25" i="1"/>
  <c r="C25" i="1"/>
  <c r="F17" i="1"/>
  <c r="L15" i="1"/>
  <c r="L13" i="1" s="1"/>
  <c r="L11" i="1" s="1"/>
  <c r="K15" i="1"/>
  <c r="K13" i="1" s="1"/>
  <c r="K11" i="1" s="1"/>
  <c r="J15" i="1"/>
  <c r="J13" i="1" s="1"/>
  <c r="J11" i="1" s="1"/>
  <c r="G15" i="1"/>
  <c r="G13" i="1" s="1"/>
  <c r="E15" i="1"/>
  <c r="D15" i="1"/>
  <c r="C15" i="1"/>
  <c r="L27" i="2"/>
  <c r="K27" i="2"/>
  <c r="J27" i="2"/>
  <c r="H27" i="2"/>
  <c r="G27" i="2"/>
  <c r="D27" i="2"/>
  <c r="I27" i="2" s="1"/>
  <c r="I26" i="2"/>
  <c r="H26" i="2"/>
  <c r="F26" i="2"/>
  <c r="I25" i="2"/>
  <c r="H25" i="2"/>
  <c r="F25" i="2"/>
  <c r="K23" i="2"/>
  <c r="J23" i="2"/>
  <c r="E19" i="2"/>
  <c r="H19" i="2" s="1"/>
  <c r="D19" i="2"/>
  <c r="F18" i="2"/>
  <c r="F17" i="2"/>
  <c r="E16" i="2"/>
  <c r="H16" i="2" s="1"/>
  <c r="D16" i="2"/>
  <c r="H15" i="2"/>
  <c r="F15" i="2"/>
  <c r="F14" i="2"/>
  <c r="F1099" i="10" l="1"/>
  <c r="F129" i="3"/>
  <c r="C102" i="3"/>
  <c r="H102" i="3" s="1"/>
  <c r="H104" i="3"/>
  <c r="I79" i="3"/>
  <c r="G127" i="3"/>
  <c r="G125" i="3" s="1"/>
  <c r="G123" i="3" s="1"/>
  <c r="G121" i="3" s="1"/>
  <c r="G119" i="3" s="1"/>
  <c r="G117" i="3" s="1"/>
  <c r="G115" i="3" s="1"/>
  <c r="I19" i="2"/>
  <c r="I16" i="2"/>
  <c r="F437" i="4"/>
  <c r="I481" i="4"/>
  <c r="H151" i="4"/>
  <c r="D523" i="4"/>
  <c r="I523" i="4" s="1"/>
  <c r="D435" i="4"/>
  <c r="I435" i="4" s="1"/>
  <c r="I41" i="4"/>
  <c r="D83" i="4"/>
  <c r="I85" i="4"/>
  <c r="D281" i="4"/>
  <c r="I281" i="4" s="1"/>
  <c r="I283" i="4"/>
  <c r="D149" i="4"/>
  <c r="I151" i="4"/>
  <c r="G435" i="4"/>
  <c r="G433" i="4" s="1"/>
  <c r="G431" i="4" s="1"/>
  <c r="G429" i="4" s="1"/>
  <c r="G427" i="4" s="1"/>
  <c r="G425" i="4" s="1"/>
  <c r="C127" i="4"/>
  <c r="H127" i="4" s="1"/>
  <c r="H129" i="4"/>
  <c r="F261" i="4"/>
  <c r="H415" i="4"/>
  <c r="D413" i="4"/>
  <c r="I413" i="4" s="1"/>
  <c r="I415" i="4"/>
  <c r="C479" i="4"/>
  <c r="H479" i="4" s="1"/>
  <c r="H481" i="4"/>
  <c r="H19" i="4"/>
  <c r="D17" i="4"/>
  <c r="I17" i="4" s="1"/>
  <c r="I19" i="4"/>
  <c r="H107" i="4"/>
  <c r="H525" i="4"/>
  <c r="F85" i="4"/>
  <c r="G83" i="4"/>
  <c r="G81" i="4" s="1"/>
  <c r="I107" i="4"/>
  <c r="D369" i="4"/>
  <c r="I369" i="4" s="1"/>
  <c r="I371" i="4"/>
  <c r="H85" i="4"/>
  <c r="H283" i="4"/>
  <c r="H371" i="4"/>
  <c r="F31" i="6"/>
  <c r="H129" i="3"/>
  <c r="E127" i="3"/>
  <c r="I129" i="3"/>
  <c r="E102" i="3"/>
  <c r="I104" i="3"/>
  <c r="E50" i="3"/>
  <c r="I52" i="3"/>
  <c r="I54" i="3"/>
  <c r="H54" i="3"/>
  <c r="H29" i="3"/>
  <c r="I459" i="4"/>
  <c r="H459" i="4"/>
  <c r="E391" i="4"/>
  <c r="H393" i="4"/>
  <c r="I393" i="4"/>
  <c r="E347" i="4"/>
  <c r="H349" i="4"/>
  <c r="I349" i="4"/>
  <c r="I327" i="4"/>
  <c r="H327" i="4"/>
  <c r="E325" i="4"/>
  <c r="E323" i="4" s="1"/>
  <c r="E303" i="4"/>
  <c r="I305" i="4"/>
  <c r="H305" i="4"/>
  <c r="H261" i="4"/>
  <c r="I261" i="4"/>
  <c r="H239" i="4"/>
  <c r="I239" i="4"/>
  <c r="E215" i="4"/>
  <c r="I217" i="4"/>
  <c r="H217" i="4"/>
  <c r="E193" i="4"/>
  <c r="H195" i="4"/>
  <c r="I195" i="4"/>
  <c r="E171" i="4"/>
  <c r="I173" i="4"/>
  <c r="H173" i="4"/>
  <c r="E59" i="4"/>
  <c r="I61" i="4"/>
  <c r="H61" i="4"/>
  <c r="I63" i="4"/>
  <c r="H63" i="4"/>
  <c r="E39" i="4"/>
  <c r="C39" i="4"/>
  <c r="H41" i="4"/>
  <c r="C457" i="4"/>
  <c r="C325" i="4"/>
  <c r="C281" i="4"/>
  <c r="C213" i="4"/>
  <c r="C211" i="4" s="1"/>
  <c r="C193" i="4"/>
  <c r="C191" i="4" s="1"/>
  <c r="C189" i="4" s="1"/>
  <c r="C187" i="4" s="1"/>
  <c r="C167" i="4"/>
  <c r="C165" i="4" s="1"/>
  <c r="C163" i="4" s="1"/>
  <c r="C161" i="4" s="1"/>
  <c r="C105" i="4"/>
  <c r="H105" i="4" s="1"/>
  <c r="D411" i="4"/>
  <c r="I411" i="4" s="1"/>
  <c r="C17" i="4"/>
  <c r="F173" i="4"/>
  <c r="F459" i="4"/>
  <c r="C523" i="4"/>
  <c r="H523" i="4" s="1"/>
  <c r="G259" i="4"/>
  <c r="G257" i="4" s="1"/>
  <c r="E547" i="1"/>
  <c r="H547" i="1" s="1"/>
  <c r="H549" i="1"/>
  <c r="H121" i="1"/>
  <c r="H36" i="1"/>
  <c r="D34" i="1"/>
  <c r="D32" i="1" s="1"/>
  <c r="I36" i="1"/>
  <c r="C23" i="1"/>
  <c r="H25" i="1"/>
  <c r="D119" i="1"/>
  <c r="I119" i="1" s="1"/>
  <c r="I121" i="1"/>
  <c r="D23" i="1"/>
  <c r="D21" i="1" s="1"/>
  <c r="I25" i="1"/>
  <c r="H109" i="1"/>
  <c r="D107" i="1"/>
  <c r="I109" i="1"/>
  <c r="C92" i="1"/>
  <c r="C90" i="1" s="1"/>
  <c r="H94" i="1"/>
  <c r="H15" i="1"/>
  <c r="D92" i="1"/>
  <c r="I94" i="1"/>
  <c r="D68" i="1"/>
  <c r="I70" i="1"/>
  <c r="D13" i="1"/>
  <c r="F13" i="1" s="1"/>
  <c r="I15" i="1"/>
  <c r="C150" i="1"/>
  <c r="H150" i="1" s="1"/>
  <c r="H152" i="1"/>
  <c r="I152" i="1"/>
  <c r="C127" i="3"/>
  <c r="C77" i="3"/>
  <c r="H77" i="3" s="1"/>
  <c r="F12" i="3"/>
  <c r="C27" i="3"/>
  <c r="C75" i="3"/>
  <c r="H75" i="3" s="1"/>
  <c r="F580" i="1"/>
  <c r="C491" i="1"/>
  <c r="C489" i="1" s="1"/>
  <c r="H489" i="1" s="1"/>
  <c r="H179" i="1"/>
  <c r="I179" i="1"/>
  <c r="C81" i="1"/>
  <c r="C79" i="1" s="1"/>
  <c r="F70" i="1"/>
  <c r="J344" i="1"/>
  <c r="C597" i="1"/>
  <c r="C595" i="1" s="1"/>
  <c r="C593" i="1" s="1"/>
  <c r="F83" i="1"/>
  <c r="L43" i="1"/>
  <c r="D491" i="1"/>
  <c r="D489" i="1" s="1"/>
  <c r="F25" i="1"/>
  <c r="K103" i="1"/>
  <c r="F493" i="1"/>
  <c r="C196" i="1"/>
  <c r="H196" i="1" s="1"/>
  <c r="L77" i="1"/>
  <c r="G491" i="1"/>
  <c r="G489" i="1" s="1"/>
  <c r="G487" i="1" s="1"/>
  <c r="G485" i="1" s="1"/>
  <c r="G483" i="1" s="1"/>
  <c r="F375" i="1"/>
  <c r="L344" i="1"/>
  <c r="C58" i="1"/>
  <c r="F109" i="1"/>
  <c r="J167" i="1"/>
  <c r="I198" i="1"/>
  <c r="F217" i="1"/>
  <c r="J103" i="1"/>
  <c r="C354" i="1"/>
  <c r="H354" i="1" s="1"/>
  <c r="D576" i="1"/>
  <c r="I578" i="1"/>
  <c r="F49" i="1"/>
  <c r="D58" i="1"/>
  <c r="D56" i="1" s="1"/>
  <c r="F535" i="1"/>
  <c r="I373" i="1"/>
  <c r="F422" i="1"/>
  <c r="L481" i="1"/>
  <c r="G68" i="1"/>
  <c r="F68" i="1" s="1"/>
  <c r="C578" i="1"/>
  <c r="I580" i="1"/>
  <c r="C68" i="1"/>
  <c r="C66" i="1" s="1"/>
  <c r="G81" i="1"/>
  <c r="G79" i="1" s="1"/>
  <c r="I217" i="1"/>
  <c r="D620" i="1"/>
  <c r="D618" i="1" s="1"/>
  <c r="I618" i="1" s="1"/>
  <c r="G578" i="1"/>
  <c r="F15" i="1"/>
  <c r="C177" i="1"/>
  <c r="C175" i="1" s="1"/>
  <c r="C173" i="1" s="1"/>
  <c r="H173" i="1" s="1"/>
  <c r="D420" i="1"/>
  <c r="D418" i="1" s="1"/>
  <c r="I418" i="1" s="1"/>
  <c r="L523" i="1"/>
  <c r="F27" i="2"/>
  <c r="F136" i="1"/>
  <c r="G134" i="1"/>
  <c r="F134" i="1" s="1"/>
  <c r="F329" i="1"/>
  <c r="G327" i="1"/>
  <c r="G325" i="1" s="1"/>
  <c r="G323" i="1" s="1"/>
  <c r="G321" i="1" s="1"/>
  <c r="G319" i="1" s="1"/>
  <c r="G438" i="1"/>
  <c r="F599" i="1"/>
  <c r="D597" i="1"/>
  <c r="D595" i="1" s="1"/>
  <c r="D593" i="1" s="1"/>
  <c r="C389" i="4"/>
  <c r="C387" i="4" s="1"/>
  <c r="D81" i="1"/>
  <c r="D79" i="1" s="1"/>
  <c r="C107" i="1"/>
  <c r="F121" i="1"/>
  <c r="G119" i="1"/>
  <c r="G117" i="1" s="1"/>
  <c r="F239" i="1"/>
  <c r="G237" i="1"/>
  <c r="F237" i="1" s="1"/>
  <c r="F283" i="1"/>
  <c r="G281" i="1"/>
  <c r="F281" i="1" s="1"/>
  <c r="C352" i="1"/>
  <c r="G460" i="1"/>
  <c r="G25" i="3"/>
  <c r="G23" i="3" s="1"/>
  <c r="G21" i="3" s="1"/>
  <c r="G19" i="3" s="1"/>
  <c r="D27" i="3"/>
  <c r="F27" i="3" s="1"/>
  <c r="F29" i="3"/>
  <c r="H444" i="1"/>
  <c r="C442" i="1"/>
  <c r="I466" i="1"/>
  <c r="D464" i="1"/>
  <c r="D462" i="1" s="1"/>
  <c r="I535" i="1"/>
  <c r="E533" i="1"/>
  <c r="E531" i="1" s="1"/>
  <c r="E529" i="1" s="1"/>
  <c r="E527" i="1" s="1"/>
  <c r="E525" i="1" s="1"/>
  <c r="I557" i="1"/>
  <c r="D555" i="1"/>
  <c r="I555" i="1" s="1"/>
  <c r="F557" i="1"/>
  <c r="D105" i="4"/>
  <c r="I105" i="4" s="1"/>
  <c r="E92" i="1"/>
  <c r="E90" i="1" s="1"/>
  <c r="E77" i="1" s="1"/>
  <c r="K167" i="1"/>
  <c r="F261" i="1"/>
  <c r="G259" i="1"/>
  <c r="F259" i="1" s="1"/>
  <c r="I310" i="1"/>
  <c r="D308" i="1"/>
  <c r="F308" i="1" s="1"/>
  <c r="E462" i="1"/>
  <c r="E460" i="1" s="1"/>
  <c r="F60" i="1"/>
  <c r="K77" i="1"/>
  <c r="J77" i="1"/>
  <c r="F94" i="1"/>
  <c r="G107" i="1"/>
  <c r="L167" i="1"/>
  <c r="F198" i="1"/>
  <c r="J227" i="1"/>
  <c r="K344" i="1"/>
  <c r="E481" i="1"/>
  <c r="I512" i="1"/>
  <c r="D510" i="1"/>
  <c r="K481" i="1"/>
  <c r="K523" i="1"/>
  <c r="I599" i="1"/>
  <c r="D100" i="3"/>
  <c r="C81" i="4"/>
  <c r="C79" i="4" s="1"/>
  <c r="C323" i="4"/>
  <c r="C321" i="4" s="1"/>
  <c r="D391" i="4"/>
  <c r="L9" i="1"/>
  <c r="L103" i="1"/>
  <c r="F152" i="1"/>
  <c r="F179" i="1"/>
  <c r="I215" i="1"/>
  <c r="K227" i="1"/>
  <c r="I239" i="1"/>
  <c r="I261" i="1"/>
  <c r="I283" i="1"/>
  <c r="E344" i="1"/>
  <c r="I400" i="1"/>
  <c r="D442" i="1"/>
  <c r="F533" i="1"/>
  <c r="G531" i="1"/>
  <c r="G529" i="1" s="1"/>
  <c r="G527" i="1" s="1"/>
  <c r="G525" i="1" s="1"/>
  <c r="F325" i="4"/>
  <c r="C369" i="4"/>
  <c r="H369" i="4" s="1"/>
  <c r="G23" i="1"/>
  <c r="F47" i="1"/>
  <c r="F92" i="1"/>
  <c r="F196" i="1"/>
  <c r="F356" i="1"/>
  <c r="F444" i="1"/>
  <c r="J481" i="1"/>
  <c r="F512" i="1"/>
  <c r="G620" i="1"/>
  <c r="F622" i="1"/>
  <c r="D127" i="3"/>
  <c r="L537" i="4"/>
  <c r="D165" i="4"/>
  <c r="D163" i="4" s="1"/>
  <c r="D161" i="4" s="1"/>
  <c r="D235" i="4"/>
  <c r="F321" i="4"/>
  <c r="G319" i="4"/>
  <c r="F319" i="4" s="1"/>
  <c r="F466" i="1"/>
  <c r="F19" i="4"/>
  <c r="F107" i="4"/>
  <c r="E237" i="4"/>
  <c r="C259" i="4"/>
  <c r="F283" i="4"/>
  <c r="D347" i="4"/>
  <c r="D501" i="4"/>
  <c r="I501" i="4" s="1"/>
  <c r="F525" i="4"/>
  <c r="F217" i="4"/>
  <c r="F371" i="4"/>
  <c r="G369" i="4"/>
  <c r="F393" i="4"/>
  <c r="H33" i="6"/>
  <c r="F33" i="6"/>
  <c r="F104" i="3"/>
  <c r="F305" i="4"/>
  <c r="C435" i="4"/>
  <c r="H435" i="4" s="1"/>
  <c r="H29" i="6"/>
  <c r="C27" i="6"/>
  <c r="I29" i="6"/>
  <c r="E27" i="6"/>
  <c r="E25" i="6" s="1"/>
  <c r="I31" i="6"/>
  <c r="I33" i="6"/>
  <c r="H31" i="6"/>
  <c r="G29" i="6"/>
  <c r="K5" i="4"/>
  <c r="J537" i="4"/>
  <c r="J5" i="4"/>
  <c r="K537" i="4"/>
  <c r="F41" i="4"/>
  <c r="F63" i="4"/>
  <c r="G61" i="4"/>
  <c r="D81" i="4"/>
  <c r="F129" i="4"/>
  <c r="F151" i="4"/>
  <c r="G149" i="4"/>
  <c r="G169" i="4"/>
  <c r="F171" i="4"/>
  <c r="L5" i="4"/>
  <c r="D57" i="4"/>
  <c r="C61" i="4"/>
  <c r="C149" i="4"/>
  <c r="H149" i="4" s="1"/>
  <c r="F193" i="4"/>
  <c r="G15" i="4"/>
  <c r="D39" i="4"/>
  <c r="F105" i="4"/>
  <c r="G103" i="4"/>
  <c r="D103" i="4"/>
  <c r="I103" i="4" s="1"/>
  <c r="D127" i="4"/>
  <c r="I127" i="4" s="1"/>
  <c r="G185" i="4"/>
  <c r="D189" i="4"/>
  <c r="D257" i="4"/>
  <c r="C339" i="4"/>
  <c r="G39" i="4"/>
  <c r="E83" i="4"/>
  <c r="E81" i="4" s="1"/>
  <c r="E79" i="4" s="1"/>
  <c r="E77" i="4" s="1"/>
  <c r="E75" i="4" s="1"/>
  <c r="E73" i="4" s="1"/>
  <c r="G127" i="4"/>
  <c r="D233" i="4"/>
  <c r="C237" i="4"/>
  <c r="F259" i="4"/>
  <c r="C301" i="4"/>
  <c r="D317" i="4"/>
  <c r="F239" i="4"/>
  <c r="G237" i="4"/>
  <c r="G339" i="4"/>
  <c r="F195" i="4"/>
  <c r="D215" i="4"/>
  <c r="F281" i="4"/>
  <c r="G279" i="4"/>
  <c r="D279" i="4"/>
  <c r="I279" i="4" s="1"/>
  <c r="D303" i="4"/>
  <c r="F347" i="4"/>
  <c r="D345" i="4"/>
  <c r="F345" i="4" s="1"/>
  <c r="E361" i="4"/>
  <c r="E359" i="4" s="1"/>
  <c r="F191" i="4"/>
  <c r="C367" i="4"/>
  <c r="H367" i="4" s="1"/>
  <c r="G215" i="4"/>
  <c r="E259" i="4"/>
  <c r="G303" i="4"/>
  <c r="F327" i="4"/>
  <c r="F391" i="4"/>
  <c r="D389" i="4"/>
  <c r="C413" i="4"/>
  <c r="H413" i="4" s="1"/>
  <c r="F323" i="4"/>
  <c r="F349" i="4"/>
  <c r="G385" i="4"/>
  <c r="E457" i="4"/>
  <c r="C455" i="4"/>
  <c r="F481" i="4"/>
  <c r="F503" i="4"/>
  <c r="G501" i="4"/>
  <c r="D521" i="4"/>
  <c r="I521" i="4" s="1"/>
  <c r="F435" i="4"/>
  <c r="D451" i="4"/>
  <c r="C477" i="4"/>
  <c r="H477" i="4" s="1"/>
  <c r="C501" i="4"/>
  <c r="H501" i="4" s="1"/>
  <c r="F415" i="4"/>
  <c r="G413" i="4"/>
  <c r="F457" i="4"/>
  <c r="G455" i="4"/>
  <c r="D479" i="4"/>
  <c r="I479" i="4" s="1"/>
  <c r="G479" i="4"/>
  <c r="K143" i="3"/>
  <c r="D44" i="3"/>
  <c r="C52" i="3"/>
  <c r="H52" i="3" s="1"/>
  <c r="C25" i="3"/>
  <c r="F102" i="3"/>
  <c r="G100" i="3"/>
  <c r="I29" i="3"/>
  <c r="E27" i="3"/>
  <c r="E25" i="3" s="1"/>
  <c r="E23" i="3" s="1"/>
  <c r="E21" i="3" s="1"/>
  <c r="E19" i="3" s="1"/>
  <c r="E17" i="3" s="1"/>
  <c r="E15" i="3" s="1"/>
  <c r="J143" i="3"/>
  <c r="F79" i="3"/>
  <c r="L143" i="3"/>
  <c r="D77" i="3"/>
  <c r="I77" i="3" s="1"/>
  <c r="F54" i="3"/>
  <c r="G52" i="3"/>
  <c r="C100" i="3"/>
  <c r="H100" i="3" s="1"/>
  <c r="C34" i="1"/>
  <c r="J9" i="1"/>
  <c r="K9" i="1"/>
  <c r="F36" i="1"/>
  <c r="C555" i="1"/>
  <c r="C533" i="1"/>
  <c r="C462" i="1"/>
  <c r="C373" i="1"/>
  <c r="C371" i="1" s="1"/>
  <c r="C369" i="1" s="1"/>
  <c r="C327" i="1"/>
  <c r="C281" i="1"/>
  <c r="C237" i="1"/>
  <c r="C119" i="1"/>
  <c r="C45" i="1"/>
  <c r="C13" i="1"/>
  <c r="G148" i="1"/>
  <c r="C130" i="1"/>
  <c r="K43" i="1"/>
  <c r="J43" i="1"/>
  <c r="D66" i="1"/>
  <c r="D132" i="1"/>
  <c r="G171" i="1"/>
  <c r="G11" i="1"/>
  <c r="E13" i="1"/>
  <c r="E11" i="1" s="1"/>
  <c r="G45" i="1"/>
  <c r="E47" i="1"/>
  <c r="E45" i="1" s="1"/>
  <c r="G56" i="1"/>
  <c r="G90" i="1"/>
  <c r="L227" i="1"/>
  <c r="E23" i="1"/>
  <c r="E21" i="1" s="1"/>
  <c r="G32" i="1"/>
  <c r="E34" i="1"/>
  <c r="E32" i="1" s="1"/>
  <c r="E68" i="1"/>
  <c r="E66" i="1" s="1"/>
  <c r="E107" i="1"/>
  <c r="E105" i="1" s="1"/>
  <c r="E103" i="1" s="1"/>
  <c r="D117" i="1"/>
  <c r="I117" i="1" s="1"/>
  <c r="E134" i="1"/>
  <c r="E132" i="1" s="1"/>
  <c r="E130" i="1" s="1"/>
  <c r="D150" i="1"/>
  <c r="C213" i="1"/>
  <c r="H215" i="1"/>
  <c r="G213" i="1"/>
  <c r="F215" i="1"/>
  <c r="D233" i="1"/>
  <c r="D277" i="1"/>
  <c r="D192" i="1"/>
  <c r="D255" i="1"/>
  <c r="D177" i="1"/>
  <c r="G194" i="1"/>
  <c r="E196" i="1"/>
  <c r="E194" i="1" s="1"/>
  <c r="E192" i="1" s="1"/>
  <c r="E190" i="1" s="1"/>
  <c r="E188" i="1" s="1"/>
  <c r="D213" i="1"/>
  <c r="H217" i="1"/>
  <c r="E237" i="1"/>
  <c r="E235" i="1" s="1"/>
  <c r="E233" i="1" s="1"/>
  <c r="E231" i="1" s="1"/>
  <c r="E229" i="1" s="1"/>
  <c r="C257" i="1"/>
  <c r="E259" i="1"/>
  <c r="E257" i="1" s="1"/>
  <c r="E255" i="1" s="1"/>
  <c r="E253" i="1" s="1"/>
  <c r="E251" i="1" s="1"/>
  <c r="E281" i="1"/>
  <c r="E279" i="1" s="1"/>
  <c r="E277" i="1" s="1"/>
  <c r="E275" i="1" s="1"/>
  <c r="E273" i="1" s="1"/>
  <c r="G306" i="1"/>
  <c r="G418" i="1"/>
  <c r="C306" i="1"/>
  <c r="H308" i="1"/>
  <c r="D325" i="1"/>
  <c r="I327" i="1"/>
  <c r="F354" i="1"/>
  <c r="D352" i="1"/>
  <c r="F352" i="1" s="1"/>
  <c r="I354" i="1"/>
  <c r="G369" i="1"/>
  <c r="G396" i="1"/>
  <c r="C396" i="1"/>
  <c r="F310" i="1"/>
  <c r="D371" i="1"/>
  <c r="F373" i="1"/>
  <c r="D398" i="1"/>
  <c r="F400" i="1"/>
  <c r="C420" i="1"/>
  <c r="J523" i="1"/>
  <c r="I375" i="1"/>
  <c r="C618" i="1"/>
  <c r="H620" i="1"/>
  <c r="H310" i="1"/>
  <c r="I329" i="1"/>
  <c r="I356" i="1"/>
  <c r="H595" i="1"/>
  <c r="C508" i="1"/>
  <c r="H510" i="1"/>
  <c r="H512" i="1"/>
  <c r="D531" i="1"/>
  <c r="G510" i="1"/>
  <c r="G595" i="1"/>
  <c r="E597" i="1"/>
  <c r="E595" i="1" s="1"/>
  <c r="E593" i="1" s="1"/>
  <c r="E591" i="1" s="1"/>
  <c r="E589" i="1" s="1"/>
  <c r="H622" i="1"/>
  <c r="D25" i="3" l="1"/>
  <c r="D23" i="3" s="1"/>
  <c r="I27" i="6"/>
  <c r="F17" i="4"/>
  <c r="F523" i="4"/>
  <c r="C125" i="4"/>
  <c r="H125" i="4" s="1"/>
  <c r="D433" i="4"/>
  <c r="I433" i="4" s="1"/>
  <c r="D15" i="4"/>
  <c r="I15" i="4" s="1"/>
  <c r="I81" i="4"/>
  <c r="C279" i="4"/>
  <c r="H279" i="4" s="1"/>
  <c r="H281" i="4"/>
  <c r="H83" i="4"/>
  <c r="G317" i="4"/>
  <c r="C103" i="4"/>
  <c r="H103" i="4" s="1"/>
  <c r="F83" i="4"/>
  <c r="H79" i="4"/>
  <c r="D147" i="4"/>
  <c r="I149" i="4"/>
  <c r="D367" i="4"/>
  <c r="H81" i="4"/>
  <c r="I83" i="4"/>
  <c r="H39" i="4"/>
  <c r="E125" i="3"/>
  <c r="I127" i="3"/>
  <c r="I102" i="3"/>
  <c r="E100" i="3"/>
  <c r="E48" i="3"/>
  <c r="I50" i="3"/>
  <c r="H27" i="3"/>
  <c r="E455" i="4"/>
  <c r="E453" i="4" s="1"/>
  <c r="I457" i="4"/>
  <c r="H457" i="4"/>
  <c r="E389" i="4"/>
  <c r="I391" i="4"/>
  <c r="H391" i="4"/>
  <c r="E345" i="4"/>
  <c r="I347" i="4"/>
  <c r="H347" i="4"/>
  <c r="H325" i="4"/>
  <c r="I325" i="4"/>
  <c r="H323" i="4"/>
  <c r="I323" i="4"/>
  <c r="E301" i="4"/>
  <c r="I303" i="4"/>
  <c r="H303" i="4"/>
  <c r="E257" i="4"/>
  <c r="H259" i="4"/>
  <c r="I259" i="4"/>
  <c r="E235" i="4"/>
  <c r="H237" i="4"/>
  <c r="I237" i="4"/>
  <c r="E213" i="4"/>
  <c r="I215" i="4"/>
  <c r="H215" i="4"/>
  <c r="E191" i="4"/>
  <c r="H193" i="4"/>
  <c r="I193" i="4"/>
  <c r="E169" i="4"/>
  <c r="I171" i="4"/>
  <c r="H171" i="4"/>
  <c r="E57" i="4"/>
  <c r="I59" i="4"/>
  <c r="E37" i="4"/>
  <c r="I39" i="4"/>
  <c r="C37" i="4"/>
  <c r="C35" i="4" s="1"/>
  <c r="C15" i="4"/>
  <c r="H15" i="4" s="1"/>
  <c r="H17" i="4"/>
  <c r="C521" i="4"/>
  <c r="H521" i="4" s="1"/>
  <c r="D409" i="4"/>
  <c r="I409" i="4" s="1"/>
  <c r="C148" i="1"/>
  <c r="H148" i="1" s="1"/>
  <c r="F34" i="1"/>
  <c r="H90" i="1"/>
  <c r="F23" i="1"/>
  <c r="F150" i="1"/>
  <c r="I150" i="1"/>
  <c r="C105" i="1"/>
  <c r="H105" i="1" s="1"/>
  <c r="H107" i="1"/>
  <c r="I32" i="1"/>
  <c r="F107" i="1"/>
  <c r="I107" i="1"/>
  <c r="I420" i="1"/>
  <c r="D416" i="1"/>
  <c r="I416" i="1" s="1"/>
  <c r="H13" i="1"/>
  <c r="D11" i="1"/>
  <c r="I11" i="1" s="1"/>
  <c r="I13" i="1"/>
  <c r="I23" i="1"/>
  <c r="D105" i="1"/>
  <c r="I105" i="1" s="1"/>
  <c r="C117" i="1"/>
  <c r="H117" i="1" s="1"/>
  <c r="H119" i="1"/>
  <c r="C32" i="1"/>
  <c r="H32" i="1" s="1"/>
  <c r="H34" i="1"/>
  <c r="I68" i="1"/>
  <c r="I66" i="1"/>
  <c r="D90" i="1"/>
  <c r="I90" i="1" s="1"/>
  <c r="I92" i="1"/>
  <c r="C21" i="1"/>
  <c r="H21" i="1" s="1"/>
  <c r="H23" i="1"/>
  <c r="I21" i="1"/>
  <c r="I34" i="1"/>
  <c r="H92" i="1"/>
  <c r="C125" i="3"/>
  <c r="H127" i="3"/>
  <c r="D125" i="3"/>
  <c r="F125" i="3" s="1"/>
  <c r="F25" i="3"/>
  <c r="F127" i="3"/>
  <c r="C73" i="3"/>
  <c r="H73" i="3" s="1"/>
  <c r="F420" i="1"/>
  <c r="H491" i="1"/>
  <c r="C487" i="1"/>
  <c r="H487" i="1" s="1"/>
  <c r="J479" i="1"/>
  <c r="J634" i="1" s="1"/>
  <c r="D43" i="1"/>
  <c r="I533" i="1"/>
  <c r="L162" i="1"/>
  <c r="F58" i="1"/>
  <c r="F56" i="1"/>
  <c r="I491" i="1"/>
  <c r="F620" i="1"/>
  <c r="K7" i="1"/>
  <c r="I595" i="1"/>
  <c r="H597" i="1"/>
  <c r="J162" i="1"/>
  <c r="C194" i="1"/>
  <c r="C192" i="1" s="1"/>
  <c r="C56" i="1"/>
  <c r="E523" i="1"/>
  <c r="G235" i="1"/>
  <c r="F235" i="1" s="1"/>
  <c r="G21" i="1"/>
  <c r="F21" i="1" s="1"/>
  <c r="F597" i="1"/>
  <c r="F491" i="1"/>
  <c r="L165" i="1"/>
  <c r="J165" i="1"/>
  <c r="I196" i="1"/>
  <c r="D553" i="1"/>
  <c r="F553" i="1" s="1"/>
  <c r="G257" i="1"/>
  <c r="F257" i="1" s="1"/>
  <c r="F555" i="1"/>
  <c r="G618" i="1"/>
  <c r="G616" i="1" s="1"/>
  <c r="I620" i="1"/>
  <c r="L479" i="1"/>
  <c r="L634" i="1" s="1"/>
  <c r="D616" i="1"/>
  <c r="I616" i="1" s="1"/>
  <c r="F81" i="1"/>
  <c r="F464" i="1"/>
  <c r="C171" i="1"/>
  <c r="H171" i="1" s="1"/>
  <c r="G279" i="1"/>
  <c r="F279" i="1" s="1"/>
  <c r="H177" i="1"/>
  <c r="G132" i="1"/>
  <c r="G130" i="1" s="1"/>
  <c r="F578" i="1"/>
  <c r="G576" i="1"/>
  <c r="F327" i="1"/>
  <c r="G105" i="1"/>
  <c r="G103" i="1" s="1"/>
  <c r="F119" i="1"/>
  <c r="H175" i="1"/>
  <c r="K479" i="1"/>
  <c r="K634" i="1" s="1"/>
  <c r="H578" i="1"/>
  <c r="C576" i="1"/>
  <c r="G66" i="1"/>
  <c r="F66" i="1" s="1"/>
  <c r="D574" i="1"/>
  <c r="I576" i="1"/>
  <c r="F369" i="4"/>
  <c r="G367" i="4"/>
  <c r="D499" i="4"/>
  <c r="I499" i="4" s="1"/>
  <c r="D508" i="1"/>
  <c r="I510" i="1"/>
  <c r="I464" i="1"/>
  <c r="G458" i="1"/>
  <c r="C433" i="4"/>
  <c r="H433" i="4" s="1"/>
  <c r="F442" i="1"/>
  <c r="D440" i="1"/>
  <c r="I308" i="1"/>
  <c r="D306" i="1"/>
  <c r="F306" i="1" s="1"/>
  <c r="I462" i="1"/>
  <c r="D460" i="1"/>
  <c r="D458" i="1" s="1"/>
  <c r="F462" i="1"/>
  <c r="G436" i="1"/>
  <c r="C257" i="4"/>
  <c r="K165" i="1"/>
  <c r="H352" i="1"/>
  <c r="C350" i="1"/>
  <c r="L7" i="1"/>
  <c r="D98" i="3"/>
  <c r="E458" i="1"/>
  <c r="E456" i="1" s="1"/>
  <c r="H442" i="1"/>
  <c r="C440" i="1"/>
  <c r="C25" i="6"/>
  <c r="H27" i="6"/>
  <c r="F29" i="6"/>
  <c r="G27" i="6"/>
  <c r="I25" i="6"/>
  <c r="E23" i="6"/>
  <c r="D477" i="4"/>
  <c r="I477" i="4" s="1"/>
  <c r="F521" i="4"/>
  <c r="D519" i="4"/>
  <c r="I519" i="4" s="1"/>
  <c r="C319" i="4"/>
  <c r="F317" i="4"/>
  <c r="G315" i="4"/>
  <c r="G337" i="4"/>
  <c r="C299" i="4"/>
  <c r="G37" i="4"/>
  <c r="F39" i="4"/>
  <c r="D255" i="4"/>
  <c r="G183" i="4"/>
  <c r="C147" i="4"/>
  <c r="H147" i="4" s="1"/>
  <c r="F455" i="4"/>
  <c r="G453" i="4"/>
  <c r="D449" i="4"/>
  <c r="F433" i="4"/>
  <c r="D431" i="4"/>
  <c r="I431" i="4" s="1"/>
  <c r="C411" i="4"/>
  <c r="H411" i="4" s="1"/>
  <c r="G255" i="4"/>
  <c r="F257" i="4"/>
  <c r="E321" i="4"/>
  <c r="D343" i="4"/>
  <c r="F237" i="4"/>
  <c r="G235" i="4"/>
  <c r="C235" i="4"/>
  <c r="G125" i="4"/>
  <c r="F127" i="4"/>
  <c r="D101" i="4"/>
  <c r="I101" i="4" s="1"/>
  <c r="D37" i="4"/>
  <c r="F15" i="4"/>
  <c r="G13" i="4"/>
  <c r="C185" i="4"/>
  <c r="C59" i="4"/>
  <c r="H59" i="4" s="1"/>
  <c r="G167" i="4"/>
  <c r="F169" i="4"/>
  <c r="C77" i="4"/>
  <c r="H77" i="4" s="1"/>
  <c r="G477" i="4"/>
  <c r="F479" i="4"/>
  <c r="F501" i="4"/>
  <c r="G499" i="4"/>
  <c r="C453" i="4"/>
  <c r="G383" i="4"/>
  <c r="F215" i="4"/>
  <c r="G213" i="4"/>
  <c r="C385" i="4"/>
  <c r="D277" i="4"/>
  <c r="I277" i="4" s="1"/>
  <c r="D213" i="4"/>
  <c r="D315" i="4"/>
  <c r="C337" i="4"/>
  <c r="D187" i="4"/>
  <c r="F103" i="4"/>
  <c r="G101" i="4"/>
  <c r="C209" i="4"/>
  <c r="F149" i="4"/>
  <c r="G147" i="4"/>
  <c r="D79" i="4"/>
  <c r="I79" i="4" s="1"/>
  <c r="F413" i="4"/>
  <c r="G411" i="4"/>
  <c r="C499" i="4"/>
  <c r="H499" i="4" s="1"/>
  <c r="C475" i="4"/>
  <c r="H475" i="4" s="1"/>
  <c r="D387" i="4"/>
  <c r="F389" i="4"/>
  <c r="G301" i="4"/>
  <c r="F303" i="4"/>
  <c r="C365" i="4"/>
  <c r="H365" i="4" s="1"/>
  <c r="D301" i="4"/>
  <c r="F279" i="4"/>
  <c r="G277" i="4"/>
  <c r="D231" i="4"/>
  <c r="G79" i="4"/>
  <c r="F81" i="4"/>
  <c r="F189" i="4"/>
  <c r="D125" i="4"/>
  <c r="I125" i="4" s="1"/>
  <c r="C101" i="4"/>
  <c r="H101" i="4" s="1"/>
  <c r="D55" i="4"/>
  <c r="F61" i="4"/>
  <c r="G59" i="4"/>
  <c r="F52" i="3"/>
  <c r="G50" i="3"/>
  <c r="G17" i="3"/>
  <c r="F100" i="3"/>
  <c r="G98" i="3"/>
  <c r="H25" i="3"/>
  <c r="C23" i="3"/>
  <c r="D42" i="3"/>
  <c r="D123" i="3"/>
  <c r="I27" i="3"/>
  <c r="C50" i="3"/>
  <c r="H50" i="3" s="1"/>
  <c r="C98" i="3"/>
  <c r="H98" i="3" s="1"/>
  <c r="F77" i="3"/>
  <c r="D75" i="3"/>
  <c r="I75" i="3" s="1"/>
  <c r="F32" i="1"/>
  <c r="C553" i="1"/>
  <c r="C531" i="1"/>
  <c r="C460" i="1"/>
  <c r="C325" i="1"/>
  <c r="C279" i="1"/>
  <c r="C235" i="1"/>
  <c r="C103" i="1"/>
  <c r="H103" i="1" s="1"/>
  <c r="C77" i="1"/>
  <c r="H77" i="1" s="1"/>
  <c r="C11" i="1"/>
  <c r="H11" i="1" s="1"/>
  <c r="C591" i="1"/>
  <c r="H593" i="1"/>
  <c r="G508" i="1"/>
  <c r="F510" i="1"/>
  <c r="I597" i="1"/>
  <c r="F489" i="1"/>
  <c r="D487" i="1"/>
  <c r="I489" i="1"/>
  <c r="C506" i="1"/>
  <c r="H508" i="1"/>
  <c r="C616" i="1"/>
  <c r="H618" i="1"/>
  <c r="C418" i="1"/>
  <c r="H420" i="1"/>
  <c r="D369" i="1"/>
  <c r="F369" i="1" s="1"/>
  <c r="I371" i="1"/>
  <c r="F371" i="1"/>
  <c r="C255" i="1"/>
  <c r="E167" i="1"/>
  <c r="I177" i="1"/>
  <c r="F177" i="1"/>
  <c r="D175" i="1"/>
  <c r="I194" i="1"/>
  <c r="I279" i="1"/>
  <c r="E43" i="1"/>
  <c r="G169" i="1"/>
  <c r="D103" i="1"/>
  <c r="I103" i="1" s="1"/>
  <c r="F117" i="1"/>
  <c r="J7" i="1"/>
  <c r="G394" i="1"/>
  <c r="D414" i="1"/>
  <c r="I281" i="1"/>
  <c r="I259" i="1"/>
  <c r="I237" i="1"/>
  <c r="F194" i="1"/>
  <c r="G192" i="1"/>
  <c r="I257" i="1"/>
  <c r="D190" i="1"/>
  <c r="I192" i="1"/>
  <c r="D275" i="1"/>
  <c r="I277" i="1"/>
  <c r="F213" i="1"/>
  <c r="G211" i="1"/>
  <c r="D148" i="1"/>
  <c r="F45" i="1"/>
  <c r="E9" i="1"/>
  <c r="C146" i="1"/>
  <c r="H146" i="1" s="1"/>
  <c r="K162" i="1"/>
  <c r="D396" i="1"/>
  <c r="F396" i="1" s="1"/>
  <c r="I398" i="1"/>
  <c r="F398" i="1"/>
  <c r="D350" i="1"/>
  <c r="I352" i="1"/>
  <c r="D323" i="1"/>
  <c r="I325" i="1"/>
  <c r="F325" i="1"/>
  <c r="H306" i="1"/>
  <c r="C304" i="1"/>
  <c r="C367" i="1"/>
  <c r="E227" i="1"/>
  <c r="D211" i="1"/>
  <c r="I213" i="1"/>
  <c r="D253" i="1"/>
  <c r="I255" i="1"/>
  <c r="I235" i="1"/>
  <c r="F11" i="1"/>
  <c r="D130" i="1"/>
  <c r="G593" i="1"/>
  <c r="F595" i="1"/>
  <c r="D591" i="1"/>
  <c r="I593" i="1"/>
  <c r="F531" i="1"/>
  <c r="D529" i="1"/>
  <c r="I531" i="1"/>
  <c r="C394" i="1"/>
  <c r="G367" i="1"/>
  <c r="F418" i="1"/>
  <c r="G416" i="1"/>
  <c r="G304" i="1"/>
  <c r="D231" i="1"/>
  <c r="I233" i="1"/>
  <c r="C211" i="1"/>
  <c r="H213" i="1"/>
  <c r="F79" i="1"/>
  <c r="G77" i="1"/>
  <c r="G146" i="1"/>
  <c r="I25" i="3" l="1"/>
  <c r="D13" i="4"/>
  <c r="I13" i="4" s="1"/>
  <c r="C123" i="4"/>
  <c r="H123" i="4" s="1"/>
  <c r="D365" i="4"/>
  <c r="I367" i="4"/>
  <c r="I147" i="4"/>
  <c r="D145" i="4"/>
  <c r="C277" i="4"/>
  <c r="H277" i="4" s="1"/>
  <c r="E123" i="3"/>
  <c r="I125" i="3"/>
  <c r="E98" i="3"/>
  <c r="I100" i="3"/>
  <c r="I48" i="3"/>
  <c r="H48" i="3"/>
  <c r="E46" i="3"/>
  <c r="I453" i="4"/>
  <c r="H453" i="4"/>
  <c r="I455" i="4"/>
  <c r="H455" i="4"/>
  <c r="E387" i="4"/>
  <c r="H389" i="4"/>
  <c r="I389" i="4"/>
  <c r="E343" i="4"/>
  <c r="I345" i="4"/>
  <c r="H345" i="4"/>
  <c r="H321" i="4"/>
  <c r="I321" i="4"/>
  <c r="E299" i="4"/>
  <c r="H301" i="4"/>
  <c r="I301" i="4"/>
  <c r="E255" i="4"/>
  <c r="H257" i="4"/>
  <c r="I257" i="4"/>
  <c r="E233" i="4"/>
  <c r="H235" i="4"/>
  <c r="I235" i="4"/>
  <c r="E211" i="4"/>
  <c r="I213" i="4"/>
  <c r="H213" i="4"/>
  <c r="E189" i="4"/>
  <c r="H191" i="4"/>
  <c r="I191" i="4"/>
  <c r="E167" i="4"/>
  <c r="H169" i="4"/>
  <c r="I169" i="4"/>
  <c r="E55" i="4"/>
  <c r="I57" i="4"/>
  <c r="E35" i="4"/>
  <c r="H35" i="4" s="1"/>
  <c r="I37" i="4"/>
  <c r="H37" i="4"/>
  <c r="C13" i="4"/>
  <c r="H13" i="4" s="1"/>
  <c r="D407" i="4"/>
  <c r="I407" i="4" s="1"/>
  <c r="C519" i="4"/>
  <c r="H519" i="4" s="1"/>
  <c r="E479" i="1"/>
  <c r="H479" i="1" s="1"/>
  <c r="H523" i="1"/>
  <c r="E454" i="1"/>
  <c r="H454" i="1" s="1"/>
  <c r="H456" i="1"/>
  <c r="F132" i="1"/>
  <c r="D77" i="1"/>
  <c r="I77" i="1" s="1"/>
  <c r="I43" i="1"/>
  <c r="D9" i="1"/>
  <c r="I9" i="1" s="1"/>
  <c r="F77" i="1"/>
  <c r="F90" i="1"/>
  <c r="F148" i="1"/>
  <c r="I148" i="1"/>
  <c r="H125" i="3"/>
  <c r="C123" i="3"/>
  <c r="C71" i="3"/>
  <c r="H71" i="3" s="1"/>
  <c r="D614" i="1"/>
  <c r="D612" i="1" s="1"/>
  <c r="C485" i="1"/>
  <c r="C483" i="1" s="1"/>
  <c r="H483" i="1" s="1"/>
  <c r="F105" i="1"/>
  <c r="G277" i="1"/>
  <c r="F277" i="1" s="1"/>
  <c r="D551" i="1"/>
  <c r="I551" i="1" s="1"/>
  <c r="G255" i="1"/>
  <c r="F255" i="1" s="1"/>
  <c r="I553" i="1"/>
  <c r="E7" i="1"/>
  <c r="G43" i="1"/>
  <c r="F43" i="1" s="1"/>
  <c r="H194" i="1"/>
  <c r="C43" i="1"/>
  <c r="H43" i="1" s="1"/>
  <c r="G233" i="1"/>
  <c r="F233" i="1" s="1"/>
  <c r="G9" i="1"/>
  <c r="F618" i="1"/>
  <c r="F103" i="1"/>
  <c r="C233" i="1"/>
  <c r="C169" i="1"/>
  <c r="H169" i="1" s="1"/>
  <c r="D572" i="1"/>
  <c r="I574" i="1"/>
  <c r="F576" i="1"/>
  <c r="G574" i="1"/>
  <c r="I460" i="1"/>
  <c r="H576" i="1"/>
  <c r="C574" i="1"/>
  <c r="H485" i="1"/>
  <c r="F460" i="1"/>
  <c r="E162" i="1"/>
  <c r="F130" i="1"/>
  <c r="H350" i="1"/>
  <c r="C348" i="1"/>
  <c r="C255" i="4"/>
  <c r="H440" i="1"/>
  <c r="C438" i="1"/>
  <c r="I306" i="1"/>
  <c r="D304" i="1"/>
  <c r="F304" i="1" s="1"/>
  <c r="C431" i="4"/>
  <c r="H431" i="4" s="1"/>
  <c r="D497" i="4"/>
  <c r="I497" i="4" s="1"/>
  <c r="D96" i="3"/>
  <c r="F367" i="4"/>
  <c r="G365" i="4"/>
  <c r="G434" i="1"/>
  <c r="I458" i="1"/>
  <c r="D456" i="1"/>
  <c r="I456" i="1" s="1"/>
  <c r="D438" i="1"/>
  <c r="F440" i="1"/>
  <c r="F458" i="1"/>
  <c r="G456" i="1"/>
  <c r="D506" i="1"/>
  <c r="I508" i="1"/>
  <c r="F27" i="6"/>
  <c r="G25" i="6"/>
  <c r="E21" i="6"/>
  <c r="I23" i="6"/>
  <c r="H25" i="6"/>
  <c r="C23" i="6"/>
  <c r="F79" i="4"/>
  <c r="G77" i="4"/>
  <c r="D385" i="4"/>
  <c r="F387" i="4"/>
  <c r="C497" i="4"/>
  <c r="H497" i="4" s="1"/>
  <c r="C383" i="4"/>
  <c r="G381" i="4"/>
  <c r="C75" i="4"/>
  <c r="H75" i="4" s="1"/>
  <c r="F343" i="4"/>
  <c r="D341" i="4"/>
  <c r="D11" i="4"/>
  <c r="I11" i="4" s="1"/>
  <c r="C297" i="4"/>
  <c r="D299" i="4"/>
  <c r="C207" i="4"/>
  <c r="F213" i="4"/>
  <c r="G211" i="4"/>
  <c r="C451" i="4"/>
  <c r="C33" i="4"/>
  <c r="D99" i="4"/>
  <c r="I99" i="4" s="1"/>
  <c r="F255" i="4"/>
  <c r="G253" i="4"/>
  <c r="E451" i="4"/>
  <c r="F453" i="4"/>
  <c r="G451" i="4"/>
  <c r="C145" i="4"/>
  <c r="H145" i="4" s="1"/>
  <c r="C317" i="4"/>
  <c r="D53" i="4"/>
  <c r="D229" i="4"/>
  <c r="F301" i="4"/>
  <c r="G299" i="4"/>
  <c r="F411" i="4"/>
  <c r="G409" i="4"/>
  <c r="F147" i="4"/>
  <c r="G145" i="4"/>
  <c r="D185" i="4"/>
  <c r="F187" i="4"/>
  <c r="D275" i="4"/>
  <c r="I275" i="4" s="1"/>
  <c r="F477" i="4"/>
  <c r="G475" i="4"/>
  <c r="C57" i="4"/>
  <c r="H57" i="4" s="1"/>
  <c r="D35" i="4"/>
  <c r="F235" i="4"/>
  <c r="G233" i="4"/>
  <c r="E319" i="4"/>
  <c r="D429" i="4"/>
  <c r="I429" i="4" s="1"/>
  <c r="F431" i="4"/>
  <c r="D447" i="4"/>
  <c r="F37" i="4"/>
  <c r="G35" i="4"/>
  <c r="D475" i="4"/>
  <c r="I475" i="4" s="1"/>
  <c r="F59" i="4"/>
  <c r="G57" i="4"/>
  <c r="C99" i="4"/>
  <c r="H99" i="4" s="1"/>
  <c r="D123" i="4"/>
  <c r="I123" i="4" s="1"/>
  <c r="F277" i="4"/>
  <c r="G275" i="4"/>
  <c r="C363" i="4"/>
  <c r="H363" i="4" s="1"/>
  <c r="C473" i="4"/>
  <c r="H473" i="4" s="1"/>
  <c r="F101" i="4"/>
  <c r="G99" i="4"/>
  <c r="D211" i="4"/>
  <c r="F499" i="4"/>
  <c r="G497" i="4"/>
  <c r="G165" i="4"/>
  <c r="F167" i="4"/>
  <c r="C183" i="4"/>
  <c r="F125" i="4"/>
  <c r="G123" i="4"/>
  <c r="C409" i="4"/>
  <c r="H409" i="4" s="1"/>
  <c r="D253" i="4"/>
  <c r="F315" i="4"/>
  <c r="D517" i="4"/>
  <c r="I517" i="4" s="1"/>
  <c r="F519" i="4"/>
  <c r="D77" i="4"/>
  <c r="I77" i="4" s="1"/>
  <c r="G11" i="4"/>
  <c r="C233" i="4"/>
  <c r="D73" i="3"/>
  <c r="I73" i="3" s="1"/>
  <c r="F75" i="3"/>
  <c r="D121" i="3"/>
  <c r="F123" i="3"/>
  <c r="F98" i="3"/>
  <c r="G96" i="3"/>
  <c r="C48" i="3"/>
  <c r="C21" i="3"/>
  <c r="H23" i="3"/>
  <c r="F50" i="3"/>
  <c r="G48" i="3"/>
  <c r="I23" i="3"/>
  <c r="D21" i="3"/>
  <c r="F23" i="3"/>
  <c r="C96" i="3"/>
  <c r="H96" i="3" s="1"/>
  <c r="G15" i="3"/>
  <c r="D40" i="3"/>
  <c r="C551" i="1"/>
  <c r="C529" i="1"/>
  <c r="C458" i="1"/>
  <c r="C323" i="1"/>
  <c r="C277" i="1"/>
  <c r="C9" i="1"/>
  <c r="H9" i="1" s="1"/>
  <c r="I591" i="1"/>
  <c r="D589" i="1"/>
  <c r="C144" i="1"/>
  <c r="H144" i="1" s="1"/>
  <c r="D7" i="1"/>
  <c r="C209" i="1"/>
  <c r="C207" i="1" s="1"/>
  <c r="H211" i="1"/>
  <c r="C392" i="1"/>
  <c r="H192" i="1"/>
  <c r="C190" i="1"/>
  <c r="F350" i="1"/>
  <c r="D348" i="1"/>
  <c r="I350" i="1"/>
  <c r="D146" i="1"/>
  <c r="D273" i="1"/>
  <c r="I275" i="1"/>
  <c r="F192" i="1"/>
  <c r="G190" i="1"/>
  <c r="G392" i="1"/>
  <c r="G302" i="1"/>
  <c r="F593" i="1"/>
  <c r="G591" i="1"/>
  <c r="C365" i="1"/>
  <c r="G209" i="1"/>
  <c r="F211" i="1"/>
  <c r="E165" i="1"/>
  <c r="H418" i="1"/>
  <c r="C416" i="1"/>
  <c r="C504" i="1"/>
  <c r="H506" i="1"/>
  <c r="F508" i="1"/>
  <c r="G506" i="1"/>
  <c r="D549" i="1"/>
  <c r="F551" i="1"/>
  <c r="G144" i="1"/>
  <c r="D229" i="1"/>
  <c r="I231" i="1"/>
  <c r="G365" i="1"/>
  <c r="I529" i="1"/>
  <c r="D527" i="1"/>
  <c r="F529" i="1"/>
  <c r="D251" i="1"/>
  <c r="I253" i="1"/>
  <c r="I211" i="1"/>
  <c r="D209" i="1"/>
  <c r="C302" i="1"/>
  <c r="H304" i="1"/>
  <c r="F323" i="1"/>
  <c r="D321" i="1"/>
  <c r="I323" i="1"/>
  <c r="D188" i="1"/>
  <c r="I190" i="1"/>
  <c r="D412" i="1"/>
  <c r="I414" i="1"/>
  <c r="F616" i="1"/>
  <c r="G614" i="1"/>
  <c r="I175" i="1"/>
  <c r="D173" i="1"/>
  <c r="F175" i="1"/>
  <c r="C253" i="1"/>
  <c r="F416" i="1"/>
  <c r="G414" i="1"/>
  <c r="I396" i="1"/>
  <c r="D394" i="1"/>
  <c r="I369" i="1"/>
  <c r="D367" i="1"/>
  <c r="F367" i="1" s="1"/>
  <c r="C614" i="1"/>
  <c r="H616" i="1"/>
  <c r="F487" i="1"/>
  <c r="D485" i="1"/>
  <c r="I487" i="1"/>
  <c r="C589" i="1"/>
  <c r="H591" i="1"/>
  <c r="C121" i="4" l="1"/>
  <c r="H121" i="4" s="1"/>
  <c r="F13" i="4"/>
  <c r="C275" i="4"/>
  <c r="H275" i="4" s="1"/>
  <c r="D363" i="4"/>
  <c r="I365" i="4"/>
  <c r="C11" i="4"/>
  <c r="H11" i="4" s="1"/>
  <c r="I145" i="4"/>
  <c r="D143" i="4"/>
  <c r="E121" i="3"/>
  <c r="I123" i="3"/>
  <c r="E96" i="3"/>
  <c r="I98" i="3"/>
  <c r="E44" i="3"/>
  <c r="I46" i="3"/>
  <c r="H451" i="4"/>
  <c r="I451" i="4"/>
  <c r="E385" i="4"/>
  <c r="H387" i="4"/>
  <c r="I387" i="4"/>
  <c r="E341" i="4"/>
  <c r="I343" i="4"/>
  <c r="H343" i="4"/>
  <c r="H319" i="4"/>
  <c r="I319" i="4"/>
  <c r="E297" i="4"/>
  <c r="H299" i="4"/>
  <c r="I299" i="4"/>
  <c r="E253" i="4"/>
  <c r="I255" i="4"/>
  <c r="H255" i="4"/>
  <c r="E231" i="4"/>
  <c r="H233" i="4"/>
  <c r="I233" i="4"/>
  <c r="E209" i="4"/>
  <c r="I211" i="4"/>
  <c r="H211" i="4"/>
  <c r="H189" i="4"/>
  <c r="I189" i="4"/>
  <c r="E187" i="4"/>
  <c r="E165" i="4"/>
  <c r="I167" i="4"/>
  <c r="H167" i="4"/>
  <c r="E53" i="4"/>
  <c r="I55" i="4"/>
  <c r="E33" i="4"/>
  <c r="I35" i="4"/>
  <c r="C517" i="4"/>
  <c r="H517" i="4" s="1"/>
  <c r="D405" i="4"/>
  <c r="I405" i="4" s="1"/>
  <c r="E634" i="1"/>
  <c r="I614" i="1"/>
  <c r="F9" i="1"/>
  <c r="I7" i="1"/>
  <c r="F146" i="1"/>
  <c r="I146" i="1"/>
  <c r="H123" i="3"/>
  <c r="C121" i="3"/>
  <c r="C69" i="3"/>
  <c r="H69" i="3" s="1"/>
  <c r="G275" i="1"/>
  <c r="F275" i="1" s="1"/>
  <c r="G253" i="1"/>
  <c r="F253" i="1" s="1"/>
  <c r="G231" i="1"/>
  <c r="F231" i="1" s="1"/>
  <c r="C231" i="1"/>
  <c r="C229" i="1" s="1"/>
  <c r="G7" i="1"/>
  <c r="F7" i="1" s="1"/>
  <c r="H574" i="1"/>
  <c r="C572" i="1"/>
  <c r="F574" i="1"/>
  <c r="G572" i="1"/>
  <c r="D570" i="1"/>
  <c r="I570" i="1" s="1"/>
  <c r="I572" i="1"/>
  <c r="D454" i="1"/>
  <c r="I454" i="1" s="1"/>
  <c r="F365" i="4"/>
  <c r="G363" i="4"/>
  <c r="C429" i="4"/>
  <c r="H429" i="4" s="1"/>
  <c r="C253" i="4"/>
  <c r="D504" i="1"/>
  <c r="I506" i="1"/>
  <c r="D436" i="1"/>
  <c r="F438" i="1"/>
  <c r="G432" i="1"/>
  <c r="D302" i="1"/>
  <c r="F302" i="1" s="1"/>
  <c r="I304" i="1"/>
  <c r="H438" i="1"/>
  <c r="C436" i="1"/>
  <c r="H348" i="1"/>
  <c r="C346" i="1"/>
  <c r="H346" i="1" s="1"/>
  <c r="F456" i="1"/>
  <c r="G454" i="1"/>
  <c r="D94" i="3"/>
  <c r="D495" i="4"/>
  <c r="I495" i="4" s="1"/>
  <c r="I21" i="6"/>
  <c r="F25" i="6"/>
  <c r="G23" i="6"/>
  <c r="C21" i="6"/>
  <c r="H23" i="6"/>
  <c r="G121" i="4"/>
  <c r="F123" i="4"/>
  <c r="D209" i="4"/>
  <c r="F275" i="4"/>
  <c r="G273" i="4"/>
  <c r="F429" i="4"/>
  <c r="D427" i="4"/>
  <c r="I427" i="4" s="1"/>
  <c r="C55" i="4"/>
  <c r="H55" i="4" s="1"/>
  <c r="F145" i="4"/>
  <c r="G143" i="4"/>
  <c r="G251" i="4"/>
  <c r="F253" i="4"/>
  <c r="C73" i="4"/>
  <c r="H73" i="4" s="1"/>
  <c r="C231" i="4"/>
  <c r="D75" i="4"/>
  <c r="I75" i="4" s="1"/>
  <c r="G163" i="4"/>
  <c r="F165" i="4"/>
  <c r="C471" i="4"/>
  <c r="H471" i="4" s="1"/>
  <c r="C97" i="4"/>
  <c r="H97" i="4" s="1"/>
  <c r="D473" i="4"/>
  <c r="I473" i="4" s="1"/>
  <c r="G33" i="4"/>
  <c r="F35" i="4"/>
  <c r="G473" i="4"/>
  <c r="F475" i="4"/>
  <c r="C315" i="4"/>
  <c r="C119" i="4"/>
  <c r="H119" i="4" s="1"/>
  <c r="C449" i="4"/>
  <c r="C205" i="4"/>
  <c r="C295" i="4"/>
  <c r="D339" i="4"/>
  <c r="F341" i="4"/>
  <c r="F11" i="4"/>
  <c r="G9" i="4"/>
  <c r="C407" i="4"/>
  <c r="H407" i="4" s="1"/>
  <c r="F497" i="4"/>
  <c r="G495" i="4"/>
  <c r="F99" i="4"/>
  <c r="G97" i="4"/>
  <c r="F57" i="4"/>
  <c r="G55" i="4"/>
  <c r="E317" i="4"/>
  <c r="D33" i="4"/>
  <c r="F409" i="4"/>
  <c r="G407" i="4"/>
  <c r="G209" i="4"/>
  <c r="F211" i="4"/>
  <c r="D383" i="4"/>
  <c r="F385" i="4"/>
  <c r="D251" i="4"/>
  <c r="C361" i="4"/>
  <c r="H361" i="4" s="1"/>
  <c r="D121" i="4"/>
  <c r="I121" i="4" s="1"/>
  <c r="F233" i="4"/>
  <c r="G231" i="4"/>
  <c r="D183" i="4"/>
  <c r="F185" i="4"/>
  <c r="D227" i="4"/>
  <c r="D51" i="4"/>
  <c r="C143" i="4"/>
  <c r="H143" i="4" s="1"/>
  <c r="E449" i="4"/>
  <c r="D97" i="4"/>
  <c r="I97" i="4" s="1"/>
  <c r="C31" i="4"/>
  <c r="C273" i="4"/>
  <c r="H273" i="4" s="1"/>
  <c r="D297" i="4"/>
  <c r="D9" i="4"/>
  <c r="I9" i="4" s="1"/>
  <c r="C495" i="4"/>
  <c r="H495" i="4" s="1"/>
  <c r="G75" i="4"/>
  <c r="F77" i="4"/>
  <c r="F517" i="4"/>
  <c r="D515" i="4"/>
  <c r="I515" i="4" s="1"/>
  <c r="D273" i="4"/>
  <c r="I273" i="4" s="1"/>
  <c r="G297" i="4"/>
  <c r="F299" i="4"/>
  <c r="F451" i="4"/>
  <c r="G449" i="4"/>
  <c r="C381" i="4"/>
  <c r="F121" i="3"/>
  <c r="D119" i="3"/>
  <c r="C94" i="3"/>
  <c r="H94" i="3" s="1"/>
  <c r="F48" i="3"/>
  <c r="G46" i="3"/>
  <c r="D19" i="3"/>
  <c r="I21" i="3"/>
  <c r="F21" i="3"/>
  <c r="F96" i="3"/>
  <c r="G94" i="3"/>
  <c r="C19" i="3"/>
  <c r="H21" i="3"/>
  <c r="C46" i="3"/>
  <c r="H46" i="3" s="1"/>
  <c r="F73" i="3"/>
  <c r="D71" i="3"/>
  <c r="I71" i="3" s="1"/>
  <c r="C549" i="1"/>
  <c r="C527" i="1"/>
  <c r="C456" i="1"/>
  <c r="C321" i="1"/>
  <c r="C275" i="1"/>
  <c r="C273" i="1" s="1"/>
  <c r="C7" i="1"/>
  <c r="H7" i="1" s="1"/>
  <c r="C251" i="1"/>
  <c r="H589" i="1"/>
  <c r="F485" i="1"/>
  <c r="D483" i="1"/>
  <c r="I485" i="1"/>
  <c r="D365" i="1"/>
  <c r="I367" i="1"/>
  <c r="F414" i="1"/>
  <c r="G412" i="1"/>
  <c r="G612" i="1"/>
  <c r="F614" i="1"/>
  <c r="D525" i="1"/>
  <c r="I527" i="1"/>
  <c r="F527" i="1"/>
  <c r="G300" i="1"/>
  <c r="D144" i="1"/>
  <c r="C188" i="1"/>
  <c r="H190" i="1"/>
  <c r="D610" i="1"/>
  <c r="I610" i="1" s="1"/>
  <c r="I612" i="1"/>
  <c r="I173" i="1"/>
  <c r="D171" i="1"/>
  <c r="F173" i="1"/>
  <c r="I188" i="1"/>
  <c r="F549" i="1"/>
  <c r="D547" i="1"/>
  <c r="I547" i="1" s="1"/>
  <c r="I549" i="1"/>
  <c r="F209" i="1"/>
  <c r="G207" i="1"/>
  <c r="G589" i="1"/>
  <c r="F591" i="1"/>
  <c r="G390" i="1"/>
  <c r="H207" i="1"/>
  <c r="H209" i="1"/>
  <c r="C162" i="1"/>
  <c r="H162" i="1" s="1"/>
  <c r="D392" i="1"/>
  <c r="F392" i="1" s="1"/>
  <c r="I394" i="1"/>
  <c r="C300" i="1"/>
  <c r="H300" i="1" s="1"/>
  <c r="H302" i="1"/>
  <c r="G344" i="1"/>
  <c r="C502" i="1"/>
  <c r="H504" i="1"/>
  <c r="F394" i="1"/>
  <c r="D346" i="1"/>
  <c r="I348" i="1"/>
  <c r="F348" i="1"/>
  <c r="C612" i="1"/>
  <c r="H614" i="1"/>
  <c r="G162" i="1"/>
  <c r="D410" i="1"/>
  <c r="I410" i="1" s="1"/>
  <c r="I412" i="1"/>
  <c r="D319" i="1"/>
  <c r="I321" i="1"/>
  <c r="F321" i="1"/>
  <c r="D207" i="1"/>
  <c r="I207" i="1" s="1"/>
  <c r="I209" i="1"/>
  <c r="G504" i="1"/>
  <c r="F506" i="1"/>
  <c r="C414" i="1"/>
  <c r="H416" i="1"/>
  <c r="F190" i="1"/>
  <c r="G188" i="1"/>
  <c r="C390" i="1"/>
  <c r="C9" i="4" l="1"/>
  <c r="H9" i="4" s="1"/>
  <c r="I143" i="4"/>
  <c r="D141" i="4"/>
  <c r="D361" i="4"/>
  <c r="I363" i="4"/>
  <c r="E119" i="3"/>
  <c r="I121" i="3"/>
  <c r="E94" i="3"/>
  <c r="I96" i="3"/>
  <c r="E42" i="3"/>
  <c r="I44" i="3"/>
  <c r="H449" i="4"/>
  <c r="I449" i="4"/>
  <c r="E383" i="4"/>
  <c r="H385" i="4"/>
  <c r="I385" i="4"/>
  <c r="E339" i="4"/>
  <c r="H341" i="4"/>
  <c r="I341" i="4"/>
  <c r="I317" i="4"/>
  <c r="H317" i="4"/>
  <c r="E295" i="4"/>
  <c r="I297" i="4"/>
  <c r="H297" i="4"/>
  <c r="E251" i="4"/>
  <c r="I253" i="4"/>
  <c r="H253" i="4"/>
  <c r="E229" i="4"/>
  <c r="H231" i="4"/>
  <c r="I231" i="4"/>
  <c r="E207" i="4"/>
  <c r="H209" i="4"/>
  <c r="I209" i="4"/>
  <c r="E185" i="4"/>
  <c r="H187" i="4"/>
  <c r="I187" i="4"/>
  <c r="E163" i="4"/>
  <c r="I165" i="4"/>
  <c r="H165" i="4"/>
  <c r="E51" i="4"/>
  <c r="I53" i="4"/>
  <c r="E31" i="4"/>
  <c r="I33" i="4"/>
  <c r="H33" i="4"/>
  <c r="D403" i="4"/>
  <c r="I403" i="4" s="1"/>
  <c r="C515" i="4"/>
  <c r="H515" i="4" s="1"/>
  <c r="F144" i="1"/>
  <c r="I144" i="1"/>
  <c r="H121" i="3"/>
  <c r="C119" i="3"/>
  <c r="C67" i="3"/>
  <c r="H67" i="3" s="1"/>
  <c r="G229" i="1"/>
  <c r="F229" i="1" s="1"/>
  <c r="G273" i="1"/>
  <c r="F273" i="1" s="1"/>
  <c r="G251" i="1"/>
  <c r="F251" i="1" s="1"/>
  <c r="C344" i="1"/>
  <c r="F454" i="1"/>
  <c r="F572" i="1"/>
  <c r="G570" i="1"/>
  <c r="F570" i="1" s="1"/>
  <c r="H572" i="1"/>
  <c r="C570" i="1"/>
  <c r="H570" i="1" s="1"/>
  <c r="D493" i="4"/>
  <c r="I493" i="4" s="1"/>
  <c r="D502" i="1"/>
  <c r="I502" i="1" s="1"/>
  <c r="I504" i="1"/>
  <c r="F365" i="1"/>
  <c r="D92" i="3"/>
  <c r="D300" i="1"/>
  <c r="I300" i="1" s="1"/>
  <c r="I302" i="1"/>
  <c r="D434" i="1"/>
  <c r="F436" i="1"/>
  <c r="C427" i="4"/>
  <c r="H427" i="4" s="1"/>
  <c r="G361" i="4"/>
  <c r="F363" i="4"/>
  <c r="H436" i="1"/>
  <c r="C434" i="1"/>
  <c r="C251" i="4"/>
  <c r="F23" i="6"/>
  <c r="G21" i="6"/>
  <c r="H21" i="6"/>
  <c r="C29" i="4"/>
  <c r="E447" i="4"/>
  <c r="D271" i="4"/>
  <c r="I271" i="4" s="1"/>
  <c r="C271" i="4"/>
  <c r="H271" i="4" s="1"/>
  <c r="C141" i="4"/>
  <c r="H141" i="4" s="1"/>
  <c r="F183" i="4"/>
  <c r="D31" i="4"/>
  <c r="F55" i="4"/>
  <c r="G53" i="4"/>
  <c r="F495" i="4"/>
  <c r="G493" i="4"/>
  <c r="F9" i="4"/>
  <c r="G7" i="4"/>
  <c r="D337" i="4"/>
  <c r="F339" i="4"/>
  <c r="C447" i="4"/>
  <c r="F33" i="4"/>
  <c r="G31" i="4"/>
  <c r="G161" i="4"/>
  <c r="F161" i="4" s="1"/>
  <c r="F163" i="4"/>
  <c r="D513" i="4"/>
  <c r="I513" i="4" s="1"/>
  <c r="F515" i="4"/>
  <c r="F75" i="4"/>
  <c r="G73" i="4"/>
  <c r="D7" i="4"/>
  <c r="I7" i="4" s="1"/>
  <c r="D95" i="4"/>
  <c r="I95" i="4" s="1"/>
  <c r="F231" i="4"/>
  <c r="G229" i="4"/>
  <c r="D119" i="4"/>
  <c r="I119" i="4" s="1"/>
  <c r="D249" i="4"/>
  <c r="G207" i="4"/>
  <c r="F209" i="4"/>
  <c r="F473" i="4"/>
  <c r="G471" i="4"/>
  <c r="D471" i="4"/>
  <c r="I471" i="4" s="1"/>
  <c r="C7" i="4"/>
  <c r="H7" i="4" s="1"/>
  <c r="C229" i="4"/>
  <c r="C53" i="4"/>
  <c r="H53" i="4" s="1"/>
  <c r="D207" i="4"/>
  <c r="F297" i="4"/>
  <c r="G295" i="4"/>
  <c r="C493" i="4"/>
  <c r="H493" i="4" s="1"/>
  <c r="D295" i="4"/>
  <c r="D381" i="4"/>
  <c r="F383" i="4"/>
  <c r="F407" i="4"/>
  <c r="G405" i="4"/>
  <c r="F97" i="4"/>
  <c r="G95" i="4"/>
  <c r="C469" i="4"/>
  <c r="H469" i="4" s="1"/>
  <c r="F251" i="4"/>
  <c r="G249" i="4"/>
  <c r="F273" i="4"/>
  <c r="G271" i="4"/>
  <c r="F449" i="4"/>
  <c r="G447" i="4"/>
  <c r="F447" i="4" s="1"/>
  <c r="C359" i="4"/>
  <c r="H359" i="4" s="1"/>
  <c r="E315" i="4"/>
  <c r="C405" i="4"/>
  <c r="H405" i="4" s="1"/>
  <c r="C293" i="4"/>
  <c r="C117" i="4"/>
  <c r="H117" i="4" s="1"/>
  <c r="C95" i="4"/>
  <c r="H95" i="4" s="1"/>
  <c r="D73" i="4"/>
  <c r="I73" i="4" s="1"/>
  <c r="F143" i="4"/>
  <c r="G141" i="4"/>
  <c r="D425" i="4"/>
  <c r="I425" i="4" s="1"/>
  <c r="F427" i="4"/>
  <c r="F121" i="4"/>
  <c r="G119" i="4"/>
  <c r="D69" i="3"/>
  <c r="I69" i="3" s="1"/>
  <c r="F71" i="3"/>
  <c r="D17" i="3"/>
  <c r="I19" i="3"/>
  <c r="F19" i="3"/>
  <c r="C44" i="3"/>
  <c r="H44" i="3" s="1"/>
  <c r="H19" i="3"/>
  <c r="C17" i="3"/>
  <c r="C92" i="3"/>
  <c r="H92" i="3" s="1"/>
  <c r="D117" i="3"/>
  <c r="F119" i="3"/>
  <c r="F94" i="3"/>
  <c r="G92" i="3"/>
  <c r="F46" i="3"/>
  <c r="G44" i="3"/>
  <c r="C525" i="1"/>
  <c r="C454" i="1"/>
  <c r="C319" i="1"/>
  <c r="C610" i="1"/>
  <c r="H610" i="1" s="1"/>
  <c r="H612" i="1"/>
  <c r="F207" i="1"/>
  <c r="F504" i="1"/>
  <c r="G502" i="1"/>
  <c r="D169" i="1"/>
  <c r="I169" i="1" s="1"/>
  <c r="I171" i="1"/>
  <c r="F171" i="1"/>
  <c r="F612" i="1"/>
  <c r="G610" i="1"/>
  <c r="F610" i="1" s="1"/>
  <c r="F589" i="1"/>
  <c r="F547" i="1"/>
  <c r="C167" i="1"/>
  <c r="F412" i="1"/>
  <c r="G410" i="1"/>
  <c r="F410" i="1" s="1"/>
  <c r="D523" i="1"/>
  <c r="I523" i="1" s="1"/>
  <c r="F525" i="1"/>
  <c r="F483" i="1"/>
  <c r="I483" i="1"/>
  <c r="F319" i="1"/>
  <c r="I392" i="1"/>
  <c r="D390" i="1"/>
  <c r="C388" i="1"/>
  <c r="H414" i="1"/>
  <c r="C412" i="1"/>
  <c r="H502" i="1"/>
  <c r="C481" i="1"/>
  <c r="F188" i="1"/>
  <c r="G167" i="1"/>
  <c r="F346" i="1"/>
  <c r="D344" i="1"/>
  <c r="I346" i="1"/>
  <c r="G388" i="1"/>
  <c r="D162" i="1"/>
  <c r="I162" i="1" s="1"/>
  <c r="F249" i="4" l="1"/>
  <c r="F271" i="4"/>
  <c r="I141" i="4"/>
  <c r="D139" i="4"/>
  <c r="I139" i="4" s="1"/>
  <c r="D359" i="4"/>
  <c r="I359" i="4" s="1"/>
  <c r="I361" i="4"/>
  <c r="E117" i="3"/>
  <c r="I119" i="3"/>
  <c r="E92" i="3"/>
  <c r="I94" i="3"/>
  <c r="E40" i="3"/>
  <c r="I42" i="3"/>
  <c r="H42" i="3"/>
  <c r="I447" i="4"/>
  <c r="H447" i="4"/>
  <c r="E381" i="4"/>
  <c r="H383" i="4"/>
  <c r="I383" i="4"/>
  <c r="E337" i="4"/>
  <c r="H339" i="4"/>
  <c r="I339" i="4"/>
  <c r="I315" i="4"/>
  <c r="H315" i="4"/>
  <c r="E293" i="4"/>
  <c r="I295" i="4"/>
  <c r="H295" i="4"/>
  <c r="E249" i="4"/>
  <c r="I251" i="4"/>
  <c r="H251" i="4"/>
  <c r="E227" i="4"/>
  <c r="H229" i="4"/>
  <c r="I229" i="4"/>
  <c r="E205" i="4"/>
  <c r="H207" i="4"/>
  <c r="I207" i="4"/>
  <c r="E183" i="4"/>
  <c r="I185" i="4"/>
  <c r="H185" i="4"/>
  <c r="E161" i="4"/>
  <c r="I163" i="4"/>
  <c r="H163" i="4"/>
  <c r="I51" i="4"/>
  <c r="E29" i="4"/>
  <c r="I31" i="4"/>
  <c r="H31" i="4"/>
  <c r="C513" i="4"/>
  <c r="H513" i="4" s="1"/>
  <c r="H167" i="1"/>
  <c r="H119" i="3"/>
  <c r="C117" i="3"/>
  <c r="C65" i="3"/>
  <c r="H65" i="3" s="1"/>
  <c r="G227" i="1"/>
  <c r="G165" i="1" s="1"/>
  <c r="G523" i="1"/>
  <c r="F523" i="1" s="1"/>
  <c r="F300" i="1"/>
  <c r="D481" i="1"/>
  <c r="D479" i="1" s="1"/>
  <c r="I479" i="1" s="1"/>
  <c r="H434" i="1"/>
  <c r="C432" i="1"/>
  <c r="H432" i="1" s="1"/>
  <c r="F361" i="4"/>
  <c r="G359" i="4"/>
  <c r="F359" i="4" s="1"/>
  <c r="D432" i="1"/>
  <c r="F434" i="1"/>
  <c r="C425" i="4"/>
  <c r="H425" i="4" s="1"/>
  <c r="D90" i="3"/>
  <c r="C249" i="4"/>
  <c r="F73" i="4"/>
  <c r="D227" i="1"/>
  <c r="D491" i="4"/>
  <c r="I491" i="4" s="1"/>
  <c r="F21" i="6"/>
  <c r="F381" i="4"/>
  <c r="D469" i="4"/>
  <c r="I469" i="4" s="1"/>
  <c r="G117" i="4"/>
  <c r="F119" i="4"/>
  <c r="F425" i="4"/>
  <c r="G293" i="4"/>
  <c r="F295" i="4"/>
  <c r="G469" i="4"/>
  <c r="F471" i="4"/>
  <c r="F229" i="4"/>
  <c r="G227" i="4"/>
  <c r="F227" i="4" s="1"/>
  <c r="F7" i="4"/>
  <c r="F53" i="4"/>
  <c r="G51" i="4"/>
  <c r="F51" i="4" s="1"/>
  <c r="F405" i="4"/>
  <c r="G403" i="4"/>
  <c r="F403" i="4" s="1"/>
  <c r="F141" i="4"/>
  <c r="G139" i="4"/>
  <c r="F95" i="4"/>
  <c r="D293" i="4"/>
  <c r="C51" i="4"/>
  <c r="H51" i="4" s="1"/>
  <c r="G29" i="4"/>
  <c r="F31" i="4"/>
  <c r="D205" i="4"/>
  <c r="F513" i="4"/>
  <c r="F493" i="4"/>
  <c r="G491" i="4"/>
  <c r="F491" i="4" s="1"/>
  <c r="C403" i="4"/>
  <c r="H403" i="4" s="1"/>
  <c r="C491" i="4"/>
  <c r="H491" i="4" s="1"/>
  <c r="C227" i="4"/>
  <c r="G205" i="4"/>
  <c r="F207" i="4"/>
  <c r="D117" i="4"/>
  <c r="I117" i="4" s="1"/>
  <c r="F337" i="4"/>
  <c r="D29" i="4"/>
  <c r="C139" i="4"/>
  <c r="H139" i="4" s="1"/>
  <c r="F92" i="3"/>
  <c r="G90" i="3"/>
  <c r="D15" i="3"/>
  <c r="I17" i="3"/>
  <c r="F17" i="3"/>
  <c r="F44" i="3"/>
  <c r="G42" i="3"/>
  <c r="C90" i="3"/>
  <c r="H90" i="3" s="1"/>
  <c r="C42" i="3"/>
  <c r="C15" i="3"/>
  <c r="H15" i="3" s="1"/>
  <c r="H17" i="3"/>
  <c r="F117" i="3"/>
  <c r="D115" i="3"/>
  <c r="F69" i="3"/>
  <c r="D67" i="3"/>
  <c r="I67" i="3" s="1"/>
  <c r="C227" i="1"/>
  <c r="C410" i="1"/>
  <c r="H410" i="1" s="1"/>
  <c r="H412" i="1"/>
  <c r="H481" i="1"/>
  <c r="F162" i="1"/>
  <c r="F502" i="1"/>
  <c r="G481" i="1"/>
  <c r="D167" i="1"/>
  <c r="F169" i="1"/>
  <c r="D388" i="1"/>
  <c r="F390" i="1"/>
  <c r="F344" i="1"/>
  <c r="F469" i="4" l="1"/>
  <c r="I29" i="4"/>
  <c r="F139" i="4"/>
  <c r="E115" i="3"/>
  <c r="I115" i="3" s="1"/>
  <c r="I117" i="3"/>
  <c r="I92" i="3"/>
  <c r="E90" i="3"/>
  <c r="I90" i="3" s="1"/>
  <c r="I40" i="3"/>
  <c r="H381" i="4"/>
  <c r="I381" i="4"/>
  <c r="H337" i="4"/>
  <c r="I337" i="4"/>
  <c r="I293" i="4"/>
  <c r="H293" i="4"/>
  <c r="H249" i="4"/>
  <c r="I249" i="4"/>
  <c r="H227" i="4"/>
  <c r="I227" i="4"/>
  <c r="I205" i="4"/>
  <c r="H205" i="4"/>
  <c r="H183" i="4"/>
  <c r="I183" i="4"/>
  <c r="I161" i="4"/>
  <c r="H161" i="4"/>
  <c r="E5" i="4"/>
  <c r="E537" i="4"/>
  <c r="H29" i="4"/>
  <c r="C537" i="4"/>
  <c r="D5" i="4"/>
  <c r="C165" i="1"/>
  <c r="H165" i="1" s="1"/>
  <c r="F167" i="1"/>
  <c r="I167" i="1"/>
  <c r="H117" i="3"/>
  <c r="C115" i="3"/>
  <c r="F90" i="3"/>
  <c r="I481" i="1"/>
  <c r="F227" i="1"/>
  <c r="F432" i="1"/>
  <c r="F205" i="4"/>
  <c r="D537" i="4"/>
  <c r="G537" i="4"/>
  <c r="F29" i="4"/>
  <c r="G5" i="4"/>
  <c r="C5" i="4"/>
  <c r="F293" i="4"/>
  <c r="F117" i="4"/>
  <c r="F42" i="3"/>
  <c r="G40" i="3"/>
  <c r="F115" i="3"/>
  <c r="D65" i="3"/>
  <c r="I65" i="3" s="1"/>
  <c r="F67" i="3"/>
  <c r="C40" i="3"/>
  <c r="H40" i="3" s="1"/>
  <c r="I15" i="3"/>
  <c r="F15" i="3"/>
  <c r="F481" i="1"/>
  <c r="G479" i="1"/>
  <c r="D634" i="1"/>
  <c r="D165" i="1"/>
  <c r="I165" i="1" s="1"/>
  <c r="F388" i="1"/>
  <c r="I537" i="4" l="1"/>
  <c r="I5" i="4"/>
  <c r="H115" i="3"/>
  <c r="E143" i="3"/>
  <c r="H5" i="4"/>
  <c r="H537" i="4"/>
  <c r="F5" i="4"/>
  <c r="F165" i="1"/>
  <c r="F537" i="4"/>
  <c r="F65" i="3"/>
  <c r="D143" i="3"/>
  <c r="C143" i="3"/>
  <c r="G143" i="3"/>
  <c r="F40" i="3"/>
  <c r="F479" i="1"/>
  <c r="G634" i="1"/>
  <c r="F634" i="1" s="1"/>
  <c r="I143" i="3" l="1"/>
  <c r="H143" i="3"/>
  <c r="F143" i="3"/>
  <c r="F10" i="10"/>
  <c r="F8" i="10" l="1"/>
  <c r="I8" i="10"/>
  <c r="I10" i="10"/>
  <c r="H10" i="10"/>
  <c r="H8" i="10" l="1"/>
</calcChain>
</file>

<file path=xl/sharedStrings.xml><?xml version="1.0" encoding="utf-8"?>
<sst xmlns="http://schemas.openxmlformats.org/spreadsheetml/2006/main" count="2163" uniqueCount="542">
  <si>
    <t>3</t>
  </si>
  <si>
    <t>4</t>
  </si>
  <si>
    <t>6</t>
  </si>
  <si>
    <t>7</t>
  </si>
  <si>
    <t>31</t>
  </si>
  <si>
    <t>32</t>
  </si>
  <si>
    <t>34</t>
  </si>
  <si>
    <t>35</t>
  </si>
  <si>
    <t>36</t>
  </si>
  <si>
    <t>37</t>
  </si>
  <si>
    <t>38</t>
  </si>
  <si>
    <t>41</t>
  </si>
  <si>
    <t>42</t>
  </si>
  <si>
    <t>45</t>
  </si>
  <si>
    <t>61</t>
  </si>
  <si>
    <t>63</t>
  </si>
  <si>
    <t>64</t>
  </si>
  <si>
    <t>65</t>
  </si>
  <si>
    <t>68</t>
  </si>
  <si>
    <t>72</t>
  </si>
  <si>
    <t>311</t>
  </si>
  <si>
    <t>312</t>
  </si>
  <si>
    <t>313</t>
  </si>
  <si>
    <t>321</t>
  </si>
  <si>
    <t>322</t>
  </si>
  <si>
    <t>323</t>
  </si>
  <si>
    <t>329</t>
  </si>
  <si>
    <t>343</t>
  </si>
  <si>
    <t>352</t>
  </si>
  <si>
    <t>368</t>
  </si>
  <si>
    <t>372</t>
  </si>
  <si>
    <t>381</t>
  </si>
  <si>
    <t>411</t>
  </si>
  <si>
    <t>412</t>
  </si>
  <si>
    <t>421</t>
  </si>
  <si>
    <t>422</t>
  </si>
  <si>
    <t>426</t>
  </si>
  <si>
    <t>451</t>
  </si>
  <si>
    <t>611</t>
  </si>
  <si>
    <t>613</t>
  </si>
  <si>
    <t>614</t>
  </si>
  <si>
    <t>633</t>
  </si>
  <si>
    <t>634</t>
  </si>
  <si>
    <t>638</t>
  </si>
  <si>
    <t>641</t>
  </si>
  <si>
    <t>642</t>
  </si>
  <si>
    <t>652</t>
  </si>
  <si>
    <t>653</t>
  </si>
  <si>
    <t>681</t>
  </si>
  <si>
    <t>721</t>
  </si>
  <si>
    <t>3111</t>
  </si>
  <si>
    <t>3121</t>
  </si>
  <si>
    <t>3132</t>
  </si>
  <si>
    <t>3211</t>
  </si>
  <si>
    <t>3212</t>
  </si>
  <si>
    <t>3213</t>
  </si>
  <si>
    <t>3214</t>
  </si>
  <si>
    <t>3221</t>
  </si>
  <si>
    <t>3223</t>
  </si>
  <si>
    <t>3224</t>
  </si>
  <si>
    <t>3225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</si>
  <si>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</si>
  <si>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</si>
  <si>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</si>
  <si>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</si>
  <si>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</si>
  <si>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</si>
  <si>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</si>
  <si>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</si>
  <si>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</si>
  <si>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3291</t>
  </si>
  <si>
    <t>3292</t>
  </si>
  <si>
    <t>3293</t>
  </si>
  <si>
    <t>3294</t>
  </si>
  <si>
    <t>3295</t>
  </si>
  <si>
    <t>3299</t>
  </si>
  <si>
    <t>3431</t>
  </si>
  <si>
    <t>3432</t>
  </si>
  <si>
    <t>3433</t>
  </si>
  <si>
    <t>3434</t>
  </si>
  <si>
    <t>3523</t>
  </si>
  <si>
    <t>3681</t>
  </si>
  <si>
    <t>3721</t>
  </si>
  <si>
    <t>3811</t>
  </si>
  <si>
    <t>3812</t>
  </si>
  <si>
    <t>3813</t>
  </si>
  <si>
    <t>4111</t>
  </si>
  <si>
    <t>4124</t>
  </si>
  <si>
    <t>4211</t>
  </si>
  <si>
    <t>4212</t>
  </si>
  <si>
    <t>4213</t>
  </si>
  <si>
    <t>4214</t>
  </si>
  <si>
    <t>4221</t>
  </si>
  <si>
    <t>4223</t>
  </si>
  <si>
    <t>4227</t>
  </si>
  <si>
    <t>4264</t>
  </si>
  <si>
    <t>4511</t>
  </si>
  <si>
    <t>6111</t>
  </si>
  <si>
    <t>6131</t>
  </si>
  <si>
    <t>6134</t>
  </si>
  <si>
    <t>6142</t>
  </si>
  <si>
    <t>6331</t>
  </si>
  <si>
    <t>6332</t>
  </si>
  <si>
    <t>6381</t>
  </si>
  <si>
    <t>6421</t>
  </si>
  <si>
    <t>6423</t>
  </si>
  <si>
    <t>6429</t>
  </si>
  <si>
    <t>6522</t>
  </si>
  <si>
    <t>6524</t>
  </si>
  <si>
    <t>6526</t>
  </si>
  <si>
    <t>6531</t>
  </si>
  <si>
    <t>6532</t>
  </si>
  <si>
    <t>6819</t>
  </si>
  <si>
    <t>7211</t>
  </si>
  <si>
    <t>Energija</t>
  </si>
  <si>
    <t>Subvencije</t>
  </si>
  <si>
    <t>Ostala prava</t>
  </si>
  <si>
    <t>Ostale kazne</t>
  </si>
  <si>
    <t>Ostale usluge</t>
  </si>
  <si>
    <t>Ostali rashodi</t>
  </si>
  <si>
    <t>Reprezentacija</t>
  </si>
  <si>
    <t>UKUPNO PRIHODI</t>
  </si>
  <si>
    <t>Zatezne kamate</t>
  </si>
  <si>
    <t>Porez na promet</t>
  </si>
  <si>
    <t>UKUPNO RASHODI:</t>
  </si>
  <si>
    <t>Komunalne usluge</t>
  </si>
  <si>
    <t>Poslovni objekti</t>
  </si>
  <si>
    <t>Stambeni objekti</t>
  </si>
  <si>
    <t>Komunalne naknade</t>
  </si>
  <si>
    <t>Porezi na imovinu</t>
  </si>
  <si>
    <t>Prihodi od poreza</t>
  </si>
  <si>
    <t>Rashodi za usluge</t>
  </si>
  <si>
    <t>Zemljište</t>
  </si>
  <si>
    <t>Premije osiguranja</t>
  </si>
  <si>
    <t>Prihodi od imovine</t>
  </si>
  <si>
    <t>Prihodi poslovanja</t>
  </si>
  <si>
    <t>Rashodi poslovanja</t>
  </si>
  <si>
    <t>Financijski rashodi</t>
  </si>
  <si>
    <t>Komunalni doprinosi</t>
  </si>
  <si>
    <t>Materijalni rashodi</t>
  </si>
  <si>
    <t>Pristojbe i naknade</t>
  </si>
  <si>
    <t>Projekcija za 2022.</t>
  </si>
  <si>
    <t>Naknade za koncesije</t>
  </si>
  <si>
    <t>Postrojenja i oprema</t>
  </si>
  <si>
    <t>Rashodi za zaposlene</t>
  </si>
  <si>
    <t>Kazne i upravne mjere</t>
  </si>
  <si>
    <t>Nematerijalna imovina</t>
  </si>
  <si>
    <t>Zakupnine i najamnine</t>
  </si>
  <si>
    <t>Porezi na robu i usluge</t>
  </si>
  <si>
    <t>Porez i prirez na dohodak</t>
  </si>
  <si>
    <t>Plaće (Bruto)</t>
  </si>
  <si>
    <t>Ostali financijski rashodi</t>
  </si>
  <si>
    <t>Ostali nespomenuti prihodi</t>
  </si>
  <si>
    <t>Sitni inventar i auto gume</t>
  </si>
  <si>
    <t>Ostali rashodi za zaposlene</t>
  </si>
  <si>
    <t>Povremeni porezi na imovinu</t>
  </si>
  <si>
    <t>Prihodi vodnog gospodarstva</t>
  </si>
  <si>
    <t>Intelektualne i osobne usluge</t>
  </si>
  <si>
    <t>Komunalni doprinosi i naknade</t>
  </si>
  <si>
    <t>Prihodi po posebnim propisima</t>
  </si>
  <si>
    <t>Izvršenje 2019.</t>
  </si>
  <si>
    <t>Tekuće donacije</t>
  </si>
  <si>
    <t>Prihodi od financijske imovine</t>
  </si>
  <si>
    <t>Rashodi za materijal i energiju</t>
  </si>
  <si>
    <t>Računalne usluge</t>
  </si>
  <si>
    <t>Prihodi od nefinancijske imovine</t>
  </si>
  <si>
    <t>Nematerijalna proizvedena imovina</t>
  </si>
  <si>
    <t>Zdravstvene i veterinarske usluge</t>
  </si>
  <si>
    <t>Članarine i norme</t>
  </si>
  <si>
    <t>Doprinosi za šume</t>
  </si>
  <si>
    <t>Doprinosi na plaće</t>
  </si>
  <si>
    <t>Službena putovanja</t>
  </si>
  <si>
    <t>Kazne, upravne mjere i ostali prihodi</t>
  </si>
  <si>
    <t>Ostali nespomenuti rashodi poslovanja</t>
  </si>
  <si>
    <t>Građevinski objekti</t>
  </si>
  <si>
    <t>Ostali nespomenuti financijski rashodi</t>
  </si>
  <si>
    <t>Ostali prihodi od nefinancijske imovine</t>
  </si>
  <si>
    <t>Rashodi za nabavu nefinancijske imovine</t>
  </si>
  <si>
    <t>Plaće za redovan rad</t>
  </si>
  <si>
    <t>Materijalna imovina - prirodna bogatstva</t>
  </si>
  <si>
    <t>Ostala nematerijalna proizvedena imovina</t>
  </si>
  <si>
    <t>Prihodi od prodaje nefinancijske imovine</t>
  </si>
  <si>
    <t>Bankarske usluge i usluge platnog prometa</t>
  </si>
  <si>
    <t>Subvencije poljoprivrednicima i obrtnicima</t>
  </si>
  <si>
    <t>Doprinosi za obvezno zdravstveno osiguranje</t>
  </si>
  <si>
    <t>Brojčana oznaka i naziv</t>
  </si>
  <si>
    <t>Tekuće donacije u novcu</t>
  </si>
  <si>
    <t>Uredski materijal i ostali materijalni rashodi</t>
  </si>
  <si>
    <t>Porez i prirez na dohodak od nesamostalnog rada</t>
  </si>
  <si>
    <t>Tekuće donacije u naravi</t>
  </si>
  <si>
    <t>Rashodi za nabavu proizvedene dugotrajne imovine</t>
  </si>
  <si>
    <t>Prihodi od prodaje proizvedene dugotrajne imovine</t>
  </si>
  <si>
    <t>Rashodi za nabavu neproizvedene dugotrajne imovine</t>
  </si>
  <si>
    <t>Ostali građevinski objekti</t>
  </si>
  <si>
    <t>Uredska oprema i namještaj</t>
  </si>
  <si>
    <t>Rashodi za dodatna ulaganja na nefinancijskoj imovini</t>
  </si>
  <si>
    <t>Naknade troškova zaposlenima</t>
  </si>
  <si>
    <t>Indeks izvršenje /izvorni plan</t>
  </si>
  <si>
    <t>Oprema za održavanje i zaštitu</t>
  </si>
  <si>
    <t>Tekuće donacije iz EU sredstava</t>
  </si>
  <si>
    <t>Usluge promidžbe i informiranja</t>
  </si>
  <si>
    <t>Stručno usavršavanje zaposlenika</t>
  </si>
  <si>
    <t>Usluge telefona, pošte i prijevoza</t>
  </si>
  <si>
    <t>Ostale naknade troškova zaposlenima</t>
  </si>
  <si>
    <t>Pomoći proračunu iz drugih proračuna</t>
  </si>
  <si>
    <t>Pomoći od izvanproračunskih korisnika</t>
  </si>
  <si>
    <t>Pomoći temeljem prijenosa EU sredstava</t>
  </si>
  <si>
    <t>Naknade građanima i kućanstvima u novcu</t>
  </si>
  <si>
    <t>Prihodi od upravnih i admin. pristojbi, pristojbi po posebn.propisima i naknada</t>
  </si>
  <si>
    <t>Prihodi od prodaje građevinskih objekata</t>
  </si>
  <si>
    <t>Dodatna ulaganja na građevinskim objektima</t>
  </si>
  <si>
    <t>Usluge tekućeg i investicijskog održavanja</t>
  </si>
  <si>
    <t>Ceste, željeznice i ostali prometni objekti</t>
  </si>
  <si>
    <t>Naknada za korištenje nefinancijske imovine</t>
  </si>
  <si>
    <t>Tekuće pomoći proračunu iz drugih proračuna</t>
  </si>
  <si>
    <t>Uređaji, strojevi i oprema za ostale namjene</t>
  </si>
  <si>
    <t>Indeks izvršenje / izvršenje prethodne godine</t>
  </si>
  <si>
    <t>Tekuće pomoći temeljem prijenosa EU sredstava</t>
  </si>
  <si>
    <t>Kapitalne pomoći proračunu iz drugih proračuna</t>
  </si>
  <si>
    <t>Pomoći dane u inozemstvo i unutar općeg proračuna</t>
  </si>
  <si>
    <t>Ostale naknade građanima i kućanstvima iz proračuna</t>
  </si>
  <si>
    <t>Porezi na korištenje dobara ili izvođenje aktivnosti</t>
  </si>
  <si>
    <t>Naknade za prijevoz, za rad na terenu i odvojeni život</t>
  </si>
  <si>
    <t>Doprinosi za obvezno osiguranje u slučaju nezaposlenosti</t>
  </si>
  <si>
    <t>Materijal i dijelovi za tekuće i investicijsko održavanje</t>
  </si>
  <si>
    <t>Pomoći iz inozemstva i od subjekata unutar općeg proračuna</t>
  </si>
  <si>
    <t>Negativne tečajne razlike i razlike zbog primjene valutne klauzule</t>
  </si>
  <si>
    <t>Stalni porezi na nepokretnu imovinu (zemlju, zgrade, kuće i ostalo)</t>
  </si>
  <si>
    <t>Naknade građanima i kućanstvima na temelju osiguranja i druge naknade</t>
  </si>
  <si>
    <t>Naknade za rad predstavničkih i izvršnih tijela, povjerenstava i slično</t>
  </si>
  <si>
    <t>Subvencije trg. društvima, zadrugama, poljoprivred. i obrt. izvan javnog sektora</t>
  </si>
  <si>
    <t>I. OPĆI DIO</t>
  </si>
  <si>
    <t>Članak 1.</t>
  </si>
  <si>
    <t>Brojčana oznaka i naziv računa</t>
  </si>
  <si>
    <t>Povećanje/smanjenje plana</t>
  </si>
  <si>
    <t>Novi plan ove godine</t>
  </si>
  <si>
    <t>Plan za iduću godinu</t>
  </si>
  <si>
    <t>Projekcija za+1.</t>
  </si>
  <si>
    <t>Projekcija za+2</t>
  </si>
  <si>
    <t>UKUPNI PRIHODI:</t>
  </si>
  <si>
    <t>UKUPNI RASHODI:</t>
  </si>
  <si>
    <t>B. RAČUN FINANCIRANJA</t>
  </si>
  <si>
    <t>Primici od financijske imovine i zaduživanja</t>
  </si>
  <si>
    <t>Izdaci za financijsku imovinu i otplate zajmova</t>
  </si>
  <si>
    <t>Neto financiranje: (8-5)</t>
  </si>
  <si>
    <t>11</t>
  </si>
  <si>
    <t>Opći prihodi i primici</t>
  </si>
  <si>
    <t>18</t>
  </si>
  <si>
    <t>Namjenski primici iz drž.prorač.(ministarstva)</t>
  </si>
  <si>
    <t>43</t>
  </si>
  <si>
    <t>Ostali prihodi za posebne namjene</t>
  </si>
  <si>
    <t>56</t>
  </si>
  <si>
    <t>Fondovi EU</t>
  </si>
  <si>
    <t>51</t>
  </si>
  <si>
    <t>Pomoći EU</t>
  </si>
  <si>
    <t>0111</t>
  </si>
  <si>
    <t>izvršna i zakonodavna tijela</t>
  </si>
  <si>
    <t>0131</t>
  </si>
  <si>
    <t>Opće usluge vezane za službenike</t>
  </si>
  <si>
    <t>0160</t>
  </si>
  <si>
    <t>Opće javne usluge koje nisu drugdje svrstane</t>
  </si>
  <si>
    <t>0320</t>
  </si>
  <si>
    <t>Usluge protupožarne zaštite</t>
  </si>
  <si>
    <t>0360</t>
  </si>
  <si>
    <t>Rashodi za javni red i sigurnost koji nisu drugdje svrstani</t>
  </si>
  <si>
    <t>0421</t>
  </si>
  <si>
    <t>0423</t>
  </si>
  <si>
    <t>Ribarstvo i lov</t>
  </si>
  <si>
    <t>0451</t>
  </si>
  <si>
    <t>Cestovni promet</t>
  </si>
  <si>
    <t>0560</t>
  </si>
  <si>
    <t>Poslovi I usluge zaštite okoliša koji nisu drugdje svrstani</t>
  </si>
  <si>
    <t>0620</t>
  </si>
  <si>
    <t>Razvoj zajednice</t>
  </si>
  <si>
    <t>0630</t>
  </si>
  <si>
    <t>Opskrba vodom</t>
  </si>
  <si>
    <t>0640</t>
  </si>
  <si>
    <t>Ulična rasvjeta</t>
  </si>
  <si>
    <t>0660</t>
  </si>
  <si>
    <t>Rashodi vezani uz stanovanje i komunalne pogodnosti koje nisu drugdje svrstani</t>
  </si>
  <si>
    <t>0760</t>
  </si>
  <si>
    <t>Poslovi i usluge zdravstva koje nisu drugdje svrstane</t>
  </si>
  <si>
    <t>0810</t>
  </si>
  <si>
    <t>Službe rekreacije i sporta</t>
  </si>
  <si>
    <t>0820</t>
  </si>
  <si>
    <t>Služba kulture</t>
  </si>
  <si>
    <t>0860</t>
  </si>
  <si>
    <t>Rashodi za rekreaciju, kulturu i religiju koji nisu drugdje svrstani</t>
  </si>
  <si>
    <t>0911</t>
  </si>
  <si>
    <t>Predškolsko obrazovanje</t>
  </si>
  <si>
    <t>0912</t>
  </si>
  <si>
    <t>Osnovno obrazovanje</t>
  </si>
  <si>
    <t>0922</t>
  </si>
  <si>
    <t>Više srednjoškolsko obrazovanje</t>
  </si>
  <si>
    <t>1020</t>
  </si>
  <si>
    <t>Starost</t>
  </si>
  <si>
    <t>1040</t>
  </si>
  <si>
    <t>Obitelj i djeca</t>
  </si>
  <si>
    <t>1070</t>
  </si>
  <si>
    <t>Socijalna pomoć stanovništvu koje nije obuhvaćeno redovnim socijalnim programima</t>
  </si>
  <si>
    <t>1090</t>
  </si>
  <si>
    <t>Aktivnosti socijalne zaštite koje nisu drugdje svrstane</t>
  </si>
  <si>
    <t>00101</t>
  </si>
  <si>
    <t>1001</t>
  </si>
  <si>
    <t>PROGRAM FINANCIRANJA OSNOVNIH AKTIVNOSTI</t>
  </si>
  <si>
    <t>A100101</t>
  </si>
  <si>
    <t>RAD OPĆINSKOG VIJEĆA I RADNIH TIJELA</t>
  </si>
  <si>
    <t>A100102</t>
  </si>
  <si>
    <t>FINANCIRANJE POLITIČKIH STRANAKA</t>
  </si>
  <si>
    <t>00201</t>
  </si>
  <si>
    <t>JEDINSTVENI UPRAVNI ODJEL</t>
  </si>
  <si>
    <t>A100201</t>
  </si>
  <si>
    <t>RASHODI ZA ZAPOSLENE</t>
  </si>
  <si>
    <t>A100202</t>
  </si>
  <si>
    <t>MATERIJALNI I FINANCIJSKI RASHODI</t>
  </si>
  <si>
    <t>K100201</t>
  </si>
  <si>
    <t>ULAGANJA U OPREMU</t>
  </si>
  <si>
    <t>K1002011</t>
  </si>
  <si>
    <t>ULAGANJA U OPĆINSKE OBJEKTE</t>
  </si>
  <si>
    <t>A100203</t>
  </si>
  <si>
    <t>ŠIROKOPOJASNI INTERNET</t>
  </si>
  <si>
    <t>1002</t>
  </si>
  <si>
    <t>PROGRAM: JAVNI RADOVI</t>
  </si>
  <si>
    <t>A1002012</t>
  </si>
  <si>
    <t>JAVNI RADOVI</t>
  </si>
  <si>
    <t>1003</t>
  </si>
  <si>
    <t>PROGRAM ODRŽAVANJA KOMUNALNE INFRASTRUKTURE</t>
  </si>
  <si>
    <t>A100302</t>
  </si>
  <si>
    <t>ODRŽ. CESTA, PJEŠAKIH STAZA I JAVNIH POVRŠINA</t>
  </si>
  <si>
    <t>A1003052</t>
  </si>
  <si>
    <t>OPSKRBA VODOM, ODVOZ SMEĆA I OS.KOM.USL.</t>
  </si>
  <si>
    <t>A100303</t>
  </si>
  <si>
    <t>ODRŽAVANJE JAVNE RASVJETE</t>
  </si>
  <si>
    <t>A1003051</t>
  </si>
  <si>
    <t>ODRŽAVANJE KANALA ZA OBORINSKE VODE</t>
  </si>
  <si>
    <t>1004</t>
  </si>
  <si>
    <t>PROGRAM IZGRADNJE KOMUNALNE INFRASTRUKTURE</t>
  </si>
  <si>
    <t>K1005061</t>
  </si>
  <si>
    <t>NERAZVRSTANE CESTE</t>
  </si>
  <si>
    <t>K1005062</t>
  </si>
  <si>
    <t>IZGRAD.I REKONS.CESTA DONJA VOĆA-BELŠČAKI (NC299)</t>
  </si>
  <si>
    <t>K1005064</t>
  </si>
  <si>
    <t>IZGRAD.I REKONS.OST.GRAĐ.OBJEK.-IZGR. VODOVODA</t>
  </si>
  <si>
    <t>K1005065</t>
  </si>
  <si>
    <t>RENOVACIJA I PROŠIRENJE GROBNE KUĆE U DONJOJ VOĆI</t>
  </si>
  <si>
    <t>1005</t>
  </si>
  <si>
    <t>IZGRADNJA I UREĐENJE SPORTSKIH OBJEKATA</t>
  </si>
  <si>
    <t>K1005066</t>
  </si>
  <si>
    <t>K1005067</t>
  </si>
  <si>
    <t>ADAPTACIJA ZGRADE NK VINDIJA</t>
  </si>
  <si>
    <t>K1005073</t>
  </si>
  <si>
    <t>IZGRADNJA I UREĐENJE SPORTSKIH IGRALIŠTA</t>
  </si>
  <si>
    <t>10051</t>
  </si>
  <si>
    <t>PROGRAM: ZAŠTITA KULTURNE BAŠTINE</t>
  </si>
  <si>
    <t>K1005063</t>
  </si>
  <si>
    <t>SPILJA VINDIJA - EU INTERREG SLO-HR474</t>
  </si>
  <si>
    <t>K1005069</t>
  </si>
  <si>
    <t>K1005071</t>
  </si>
  <si>
    <t>TRADICIJSKA ZAGORSKA HIŽA</t>
  </si>
  <si>
    <t>10052</t>
  </si>
  <si>
    <t>ZAŠTITA CRKVENIH OBJEKATA</t>
  </si>
  <si>
    <t>A100801</t>
  </si>
  <si>
    <t>FINANCIRANJE AKTIVNOSTI VJERSKIH ZAJEDNICA</t>
  </si>
  <si>
    <t>1006</t>
  </si>
  <si>
    <t>RAZVOJ CIVILNOG DRUŠTVA - UDRUGE</t>
  </si>
  <si>
    <t>A1008019</t>
  </si>
  <si>
    <t>POTPORA UDRUGAMA ZA ZAŠTITU ŽIVOTINJA I PRIRODE</t>
  </si>
  <si>
    <t>A1008021</t>
  </si>
  <si>
    <t>PROGRAMI UDRUGA ZA ZAŠTITU OKOLIŠA</t>
  </si>
  <si>
    <t>A1008022</t>
  </si>
  <si>
    <t>OSTALE TEKUĆE DONACIJE</t>
  </si>
  <si>
    <t>A100701</t>
  </si>
  <si>
    <t>FINANCIRANJE AKTIVNOSTI SPORTSKIH UDRUGA</t>
  </si>
  <si>
    <t>A100601</t>
  </si>
  <si>
    <t>FINANCIRANJE KULTURNO-UMJETNIČKIH DRUŠTAVA</t>
  </si>
  <si>
    <t>A1008015</t>
  </si>
  <si>
    <t>OČUVANJE STARIH OBIČAJA I TRADIC.KULTURE</t>
  </si>
  <si>
    <t>A1008018</t>
  </si>
  <si>
    <t>POTPORA PROG.UDRUGA ZA TREĆU ŽIVOTNU DOB</t>
  </si>
  <si>
    <t>A1008011</t>
  </si>
  <si>
    <t>HUMANITARNI PROGRAMI CRVENOG KRIŽA</t>
  </si>
  <si>
    <t>A1008016</t>
  </si>
  <si>
    <t>UDRUGA BRANITELJA</t>
  </si>
  <si>
    <t>A1008017</t>
  </si>
  <si>
    <t>UDR.POVEZANE ZA EU PR.U SOC.SKRBI-Udr.Mentor</t>
  </si>
  <si>
    <t>A1008020</t>
  </si>
  <si>
    <t>UDRUGA SLIJEPIH</t>
  </si>
  <si>
    <t>10061</t>
  </si>
  <si>
    <t>CIVILNA ZAŠTITA I VATROGASTVO</t>
  </si>
  <si>
    <t>A1008013</t>
  </si>
  <si>
    <t>DOBROVOLJNO VATROGASNO DRUŠTVO VOĆA</t>
  </si>
  <si>
    <t>A1008014</t>
  </si>
  <si>
    <t>PROGRAMI CIVILNE ZAŠTITE I GSS-a</t>
  </si>
  <si>
    <t>1009</t>
  </si>
  <si>
    <t>PREDŠKOLSKI ODGOJ</t>
  </si>
  <si>
    <t>A1009012</t>
  </si>
  <si>
    <t>SUFINANCIR.DJECE U DJEČJIM VRTIĆIMA</t>
  </si>
  <si>
    <t>A1009011</t>
  </si>
  <si>
    <t>SUFINANCIRANJE - MALE ŠKOLE</t>
  </si>
  <si>
    <t>1010</t>
  </si>
  <si>
    <t>PROGRAMI ZA ŠKOLSKU DJECU I STUDENTE</t>
  </si>
  <si>
    <t>A100901</t>
  </si>
  <si>
    <t>SUFINANCIRANJE ŠKOLE PLIVANJA</t>
  </si>
  <si>
    <t>A1009013</t>
  </si>
  <si>
    <t>PREHRANA SOCIJ.UGROŽ.UČEN. I BOŽ.DAROVI DJECI</t>
  </si>
  <si>
    <t>A1009014</t>
  </si>
  <si>
    <t>STIPENDIRANJE UČENIKA I STUDENATA</t>
  </si>
  <si>
    <t>1011</t>
  </si>
  <si>
    <t>PROGRAM JAVNIH POTREBA U SOCIJALNOJ SKRBI</t>
  </si>
  <si>
    <t>A1002011</t>
  </si>
  <si>
    <t>EU PROJEKT ZAŽELI</t>
  </si>
  <si>
    <t>A101102</t>
  </si>
  <si>
    <t>DONACIJA ZA NOVOROĐENU DJECU</t>
  </si>
  <si>
    <t>A101103</t>
  </si>
  <si>
    <t>POMOĆ MLADIM OBITELJIMA KOD GRAD.ILI ADAPT.KUĆE</t>
  </si>
  <si>
    <t>A101104</t>
  </si>
  <si>
    <t>OSTALI PROGRAMI SOCIJALNE SKRBI</t>
  </si>
  <si>
    <t>1012</t>
  </si>
  <si>
    <t>PROGRAM ZA ZDRAVSTVENO-VETERINARSKU DJELATNOST</t>
  </si>
  <si>
    <t>A101201</t>
  </si>
  <si>
    <t>ZDRAVSTVENO-VETERINARSKA DJELATNOST</t>
  </si>
  <si>
    <t>1013</t>
  </si>
  <si>
    <t>PROGRAMI ZA RAZVOJ POLJOPRIVREDE I PODUZETNIŠTVA</t>
  </si>
  <si>
    <t>A101301</t>
  </si>
  <si>
    <t>SUBVENCIONIRANJE POLJOPRIVREDE I PODUZETNIŠTVA</t>
  </si>
  <si>
    <t>001</t>
  </si>
  <si>
    <t>002</t>
  </si>
  <si>
    <t xml:space="preserve">godišnjem izvještaju o izvršenju proračuna  (Narodne novine broj 24/13, 102/18) i članka 24. Statuta Općine Donja Voća (Službeni vjesnik </t>
  </si>
  <si>
    <t>Proračun 2020.</t>
  </si>
  <si>
    <t>Izvršenje 2020.</t>
  </si>
  <si>
    <t>Novi plan 2020.</t>
  </si>
  <si>
    <t>Plan za 2021.</t>
  </si>
  <si>
    <t>Projekcija za 2023.</t>
  </si>
  <si>
    <t>6342</t>
  </si>
  <si>
    <t>Kapitalne pomoći od izvanproračunskih korisnika</t>
  </si>
  <si>
    <t>6413</t>
  </si>
  <si>
    <t>Kamate na oročena sredstva i depozite po viđenju</t>
  </si>
  <si>
    <t>6415</t>
  </si>
  <si>
    <t>Prihodi od pozitivnih tečajnih razlika i razlika zbog primjene valutne klauzule</t>
  </si>
  <si>
    <t>6533</t>
  </si>
  <si>
    <t>Naknade za priključak</t>
  </si>
  <si>
    <t>324</t>
  </si>
  <si>
    <t>Naknade troškova osobama izvan radnog odnosa</t>
  </si>
  <si>
    <t>3241</t>
  </si>
  <si>
    <t>342</t>
  </si>
  <si>
    <t>Kamate za primljene kredite i zajmove</t>
  </si>
  <si>
    <t>3423</t>
  </si>
  <si>
    <t>Kamate za primljene kredite i zajm.od kred.i ostalih fin.inst.izvan jav.sektora</t>
  </si>
  <si>
    <t>4126</t>
  </si>
  <si>
    <t>Ostala nematerijalna imovina</t>
  </si>
  <si>
    <t>4222</t>
  </si>
  <si>
    <t>Komunikacijska oprema</t>
  </si>
  <si>
    <t>4225</t>
  </si>
  <si>
    <t>Instrumenti, uređaji i strojevi</t>
  </si>
  <si>
    <t>424</t>
  </si>
  <si>
    <t>Knjige, umjetnička djela i ostale izložbene vrijednosti</t>
  </si>
  <si>
    <t>4242</t>
  </si>
  <si>
    <t>Umjetnička djela (izložena u galerijama, muzejima i slično)</t>
  </si>
  <si>
    <t>4262</t>
  </si>
  <si>
    <t>Ulaganja u računalne programe</t>
  </si>
  <si>
    <t>Općinsko vijeće i načelnik</t>
  </si>
  <si>
    <t>A100204</t>
  </si>
  <si>
    <t>OSNIVANJE TZ VOĆA, JU VINDIJA I TD ZA KOM. DJELAT.</t>
  </si>
  <si>
    <t>A1003011</t>
  </si>
  <si>
    <t>ODRŽAVANJE SEKTORSKE AMBULANTE</t>
  </si>
  <si>
    <t>A100301</t>
  </si>
  <si>
    <t>ODRŽAVANJE GRAĐEVINSKIH OBJEKATA</t>
  </si>
  <si>
    <t>IZGRADNJA SPORTSKE DVORANJE</t>
  </si>
  <si>
    <t>VIRTUALNA ZAGORSKA ETNO HIŽA MUZEJ</t>
  </si>
  <si>
    <t>K1005070</t>
  </si>
  <si>
    <t>GALERIJA SLAVKA STOLNIKA</t>
  </si>
  <si>
    <t>K100901</t>
  </si>
  <si>
    <t>IZGRADNJA DJEČJEG VRTIĆA</t>
  </si>
  <si>
    <t>A1009015</t>
  </si>
  <si>
    <t>SUFINANCIRANJE ŠKOLSKIH KNJIGA</t>
  </si>
  <si>
    <t>A101105</t>
  </si>
  <si>
    <t>OST. PROGRAMI ZA UMIROVLJENIKE I SOC. SKRB</t>
  </si>
  <si>
    <t xml:space="preserve">Na temelju članka 108.-111. Zakona o proračunu (Narodne novine broj 87/08, 136/12, 15/15), članka 15. Pravilnika o polugodišnjem i   </t>
  </si>
  <si>
    <t xml:space="preserve">                                    POLUGODIŠNJI IZVJEŠTAJ O IZVRŠENJU PRORAČUNA   </t>
  </si>
  <si>
    <t xml:space="preserve">                                             OPĆINE DONJA VOĆA ZA 2020. GODINU</t>
  </si>
  <si>
    <t>Proračun Općine Donja Voća, u razdoblju od 01.01. do 30.06.2020. godine, ostvaren je kako slijedi:</t>
  </si>
  <si>
    <t>Izvorni plan za 2020.</t>
  </si>
  <si>
    <t>Izvorni plan 2020.</t>
  </si>
  <si>
    <t>Izvršna i zakonodavna tijela</t>
  </si>
  <si>
    <t xml:space="preserve">A. RAČUN PRIHODA I RASHODA </t>
  </si>
  <si>
    <t>Članak 2.</t>
  </si>
  <si>
    <t>-</t>
  </si>
  <si>
    <t>Kapitalne donacije</t>
  </si>
  <si>
    <t xml:space="preserve">Kapitalne donacije neprofitnim organizacijama </t>
  </si>
  <si>
    <t>Prijevozna sredstva</t>
  </si>
  <si>
    <t>Prijevozna sredstva u cestovnom prometu</t>
  </si>
  <si>
    <t>II. POSEBNI DIO</t>
  </si>
  <si>
    <t>Članak 3.</t>
  </si>
  <si>
    <t>Razdjel</t>
  </si>
  <si>
    <t>Glava</t>
  </si>
  <si>
    <t>Tekući plan</t>
  </si>
  <si>
    <t>PREDSTAVNIČKA I IZVRŠNA TIJELA</t>
  </si>
  <si>
    <t>SVEUKUPNO:</t>
  </si>
  <si>
    <t>5</t>
  </si>
  <si>
    <r>
      <t xml:space="preserve">Indeks izvršenja </t>
    </r>
    <r>
      <rPr>
        <b/>
        <sz val="10"/>
        <color theme="1"/>
        <rFont val="Arial"/>
        <family val="2"/>
        <charset val="238"/>
      </rPr>
      <t>4/2</t>
    </r>
  </si>
  <si>
    <r>
      <t xml:space="preserve">Indeks izvršenja </t>
    </r>
    <r>
      <rPr>
        <b/>
        <sz val="10"/>
        <color theme="1"/>
        <rFont val="Arial"/>
        <family val="2"/>
        <charset val="238"/>
      </rPr>
      <t>4/3</t>
    </r>
  </si>
  <si>
    <t xml:space="preserve">Izvršenje              I.-VI.2019. </t>
  </si>
  <si>
    <t>Izvršenje      I.-VI.2020.</t>
  </si>
  <si>
    <t>Razlika - višak/manjak</t>
  </si>
  <si>
    <t>+704.575,00</t>
  </si>
  <si>
    <t>Tabela 1.</t>
  </si>
  <si>
    <t>Tabela 2.</t>
  </si>
  <si>
    <t>Tabela 3.</t>
  </si>
  <si>
    <t>Tabela 4.</t>
  </si>
  <si>
    <t>A. RAČUN PRIHODA I RASHODA PO IZVORIMA FINANCIRANJA</t>
  </si>
  <si>
    <t>A. RAČUN PRIHODA I RASHODA PO EKONOMSKOJ KLASIFIKACIJI</t>
  </si>
  <si>
    <t>A. RAČUN RASHODA PO FUNKCIJSKOJ KLASIFIKACIJI</t>
  </si>
  <si>
    <t>Tabela 5.</t>
  </si>
  <si>
    <t>Tabela 6.</t>
  </si>
  <si>
    <t>Rashodi i izdaci po organizacijskoj klasifikaciji, po programima projektima/aktivnostima ostvareni su kako slijedi:</t>
  </si>
  <si>
    <t xml:space="preserve">RASHODI PRORAČUNA PO ORGANIZACIJSKOJ KLASIFIKACIJI </t>
  </si>
  <si>
    <t>Indeks  5/4</t>
  </si>
  <si>
    <t>Razdjel - PREDSTAVNIČKA I IZVRŠNJA TIJELA</t>
  </si>
  <si>
    <t>Razdjel -  JEDINSTVENI UPRAVNI ODJEL</t>
  </si>
  <si>
    <t>Izvršenje 2019.    I.-VI.</t>
  </si>
  <si>
    <t>Izvršenje 2020.    I.-VI.</t>
  </si>
  <si>
    <t>Tabela 7.</t>
  </si>
  <si>
    <t>Ostale pomoći i darovnice</t>
  </si>
  <si>
    <t>Prihodi od prodaje ili zamjene nefinancijske imovine</t>
  </si>
  <si>
    <t>A. RAČUN RASHODA PO PROGRAMSKOJ KLASIFIKACIJI</t>
  </si>
  <si>
    <t>Glava - Predstavnička i izvršna tijela</t>
  </si>
  <si>
    <t>Razdjel - JEDINSTVENI UPRAVNI ODJEL</t>
  </si>
  <si>
    <t>Glava - Jedinstveni upravni odjel</t>
  </si>
  <si>
    <t>Izvršenje I.-VI.2020.</t>
  </si>
  <si>
    <t>Razdjel - PREDSTAVNIČKA I IZVRŠNA TIJELA</t>
  </si>
  <si>
    <t>Izvršenje 2019.     I.-VI.</t>
  </si>
  <si>
    <t>Izvršenje 2020.     I.-VI.</t>
  </si>
  <si>
    <t>Članak 4.</t>
  </si>
  <si>
    <t xml:space="preserve">Polugodišnji obračun proračuna za 2020. god. objavit će se u "Službenom vjesniku Varaždinske županije" i na Internet stranici Općine Donja Voća. </t>
  </si>
  <si>
    <t>Predsjednik Općinskog vijeća</t>
  </si>
  <si>
    <t xml:space="preserve">Prihodi i rashodi za razdoblje 1.1. do 30.06.2020. godine ostvareni su, u A Računu prihoda i rashoda po ekonomskoj klasifikaciji, u A Računu prihoda </t>
  </si>
  <si>
    <t>i rashoda po izvorima i u A Računu rashoda po funkcijskoj klasifikaciji, kako slijedi:</t>
  </si>
  <si>
    <t xml:space="preserve">Josip Vincek </t>
  </si>
  <si>
    <t>KLASA: 400-08/20-01/03</t>
  </si>
  <si>
    <t>URBROJ: 2186-014-20-01</t>
  </si>
  <si>
    <t>Donja Voća, 02. rujna 2020.</t>
  </si>
  <si>
    <t>Varaždinske županije broj 30/13), Općinsko vijeće Donja Voća na 26. sjednici održanoj 02. rujna 2020. godine, donijelo je: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</si>
</sst>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32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9"/>
      <color theme="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7"/>
      <color theme="1"/>
      <name val="Arial"/>
      <family val="2"/>
      <charset val="238"/>
    </font>
    <font>
      <b/>
      <sz val="15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4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11" borderId="18" applyNumberFormat="0" applyAlignment="0" applyProtection="0"/>
  </cellStyleXfs>
  <cellXfs count="532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0" xfId="0" applyNumberFormat="1" applyFont="1" applyAlignment="1">
      <alignment horizontal="right"/>
    </xf>
    <xf numFmtId="0" fontId="4" fillId="0" borderId="0" xfId="0" applyFont="1"/>
    <xf numFmtId="164" fontId="1" fillId="0" borderId="0" xfId="0" applyNumberFormat="1" applyFont="1" applyAlignment="1">
      <alignment horizontal="right"/>
    </xf>
    <xf numFmtId="164" fontId="5" fillId="2" borderId="1" xfId="0" applyNumberFormat="1" applyFont="1" applyFill="1" applyBorder="1" applyAlignment="1">
      <alignment horizontal="center" wrapText="1"/>
    </xf>
    <xf numFmtId="0" fontId="8" fillId="0" borderId="0" xfId="0" applyFont="1"/>
    <xf numFmtId="0" fontId="9" fillId="0" borderId="0" xfId="0" applyFont="1"/>
    <xf numFmtId="164" fontId="11" fillId="2" borderId="0" xfId="0" applyNumberFormat="1" applyFont="1" applyFill="1" applyAlignment="1">
      <alignment horizontal="right"/>
    </xf>
    <xf numFmtId="164" fontId="11" fillId="3" borderId="0" xfId="0" applyNumberFormat="1" applyFont="1" applyFill="1" applyAlignment="1">
      <alignment horizontal="right"/>
    </xf>
    <xf numFmtId="0" fontId="10" fillId="0" borderId="0" xfId="0" applyFont="1"/>
    <xf numFmtId="0" fontId="12" fillId="0" borderId="0" xfId="0" applyFont="1"/>
    <xf numFmtId="164" fontId="0" fillId="0" borderId="0" xfId="0" applyNumberFormat="1" applyAlignment="1">
      <alignment horizontal="right"/>
    </xf>
    <xf numFmtId="164" fontId="13" fillId="4" borderId="0" xfId="0" applyNumberFormat="1" applyFont="1" applyFill="1" applyAlignment="1">
      <alignment horizontal="right"/>
    </xf>
    <xf numFmtId="164" fontId="11" fillId="4" borderId="0" xfId="0" applyNumberFormat="1" applyFont="1" applyFill="1" applyAlignment="1">
      <alignment horizontal="right"/>
    </xf>
    <xf numFmtId="164" fontId="5" fillId="5" borderId="0" xfId="0" applyNumberFormat="1" applyFont="1" applyFill="1" applyAlignment="1">
      <alignment horizontal="right"/>
    </xf>
    <xf numFmtId="164" fontId="11" fillId="5" borderId="0" xfId="0" applyNumberFormat="1" applyFont="1" applyFill="1" applyAlignment="1">
      <alignment horizontal="right"/>
    </xf>
    <xf numFmtId="164" fontId="7" fillId="6" borderId="0" xfId="0" applyNumberFormat="1" applyFont="1" applyFill="1" applyAlignment="1">
      <alignment horizontal="right"/>
    </xf>
    <xf numFmtId="164" fontId="7" fillId="7" borderId="0" xfId="0" applyNumberFormat="1" applyFont="1" applyFill="1" applyAlignment="1">
      <alignment horizontal="right"/>
    </xf>
    <xf numFmtId="164" fontId="13" fillId="7" borderId="0" xfId="0" applyNumberFormat="1" applyFont="1" applyFill="1" applyAlignment="1">
      <alignment horizontal="right"/>
    </xf>
    <xf numFmtId="164" fontId="5" fillId="8" borderId="0" xfId="0" applyNumberFormat="1" applyFont="1" applyFill="1" applyAlignment="1">
      <alignment horizontal="right"/>
    </xf>
    <xf numFmtId="164" fontId="11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6" fillId="0" borderId="0" xfId="0" applyFont="1"/>
    <xf numFmtId="0" fontId="5" fillId="0" borderId="0" xfId="0" applyFont="1" applyAlignment="1">
      <alignment horizont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/>
    <xf numFmtId="0" fontId="22" fillId="0" borderId="0" xfId="0" applyFont="1"/>
    <xf numFmtId="0" fontId="6" fillId="0" borderId="0" xfId="0" applyFont="1"/>
    <xf numFmtId="0" fontId="11" fillId="0" borderId="0" xfId="0" applyFont="1"/>
    <xf numFmtId="0" fontId="23" fillId="0" borderId="0" xfId="0" applyFont="1"/>
    <xf numFmtId="0" fontId="24" fillId="0" borderId="0" xfId="0" applyFont="1"/>
    <xf numFmtId="164" fontId="6" fillId="2" borderId="1" xfId="0" applyNumberFormat="1" applyFont="1" applyFill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 wrapText="1"/>
    </xf>
    <xf numFmtId="0" fontId="15" fillId="0" borderId="3" xfId="0" applyFont="1" applyBorder="1" applyAlignment="1">
      <alignment horizontal="center"/>
    </xf>
    <xf numFmtId="164" fontId="15" fillId="0" borderId="0" xfId="0" applyNumberFormat="1" applyFont="1" applyAlignment="1">
      <alignment horizontal="right"/>
    </xf>
    <xf numFmtId="10" fontId="15" fillId="0" borderId="4" xfId="0" applyNumberFormat="1" applyFont="1" applyBorder="1" applyAlignment="1">
      <alignment horizontal="right"/>
    </xf>
    <xf numFmtId="0" fontId="15" fillId="0" borderId="8" xfId="0" applyFont="1" applyBorder="1" applyAlignment="1">
      <alignment horizontal="center"/>
    </xf>
    <xf numFmtId="0" fontId="15" fillId="0" borderId="9" xfId="0" applyFont="1" applyBorder="1" applyAlignment="1">
      <alignment horizontal="left"/>
    </xf>
    <xf numFmtId="164" fontId="15" fillId="0" borderId="9" xfId="0" applyNumberFormat="1" applyFont="1" applyBorder="1" applyAlignment="1">
      <alignment horizontal="right"/>
    </xf>
    <xf numFmtId="4" fontId="15" fillId="0" borderId="9" xfId="0" applyNumberFormat="1" applyFont="1" applyBorder="1" applyAlignment="1">
      <alignment horizontal="right"/>
    </xf>
    <xf numFmtId="164" fontId="11" fillId="0" borderId="9" xfId="0" applyNumberFormat="1" applyFont="1" applyBorder="1" applyAlignment="1">
      <alignment horizontal="right"/>
    </xf>
    <xf numFmtId="164" fontId="11" fillId="0" borderId="11" xfId="0" applyNumberFormat="1" applyFont="1" applyBorder="1" applyAlignment="1">
      <alignment horizontal="right"/>
    </xf>
    <xf numFmtId="0" fontId="11" fillId="0" borderId="12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10" fontId="11" fillId="0" borderId="11" xfId="0" applyNumberFormat="1" applyFont="1" applyBorder="1" applyAlignment="1">
      <alignment horizontal="right"/>
    </xf>
    <xf numFmtId="10" fontId="11" fillId="0" borderId="2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right"/>
    </xf>
    <xf numFmtId="10" fontId="5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0" fontId="11" fillId="3" borderId="0" xfId="0" applyNumberFormat="1" applyFont="1" applyFill="1" applyAlignment="1">
      <alignment horizontal="right"/>
    </xf>
    <xf numFmtId="0" fontId="3" fillId="0" borderId="0" xfId="0" applyFont="1" applyAlignment="1">
      <alignment horizontal="left"/>
    </xf>
    <xf numFmtId="10" fontId="0" fillId="0" borderId="0" xfId="0" applyNumberFormat="1" applyAlignment="1">
      <alignment horizontal="right"/>
    </xf>
    <xf numFmtId="0" fontId="11" fillId="3" borderId="0" xfId="0" applyFont="1" applyFill="1"/>
    <xf numFmtId="0" fontId="11" fillId="4" borderId="0" xfId="0" applyFont="1" applyFill="1"/>
    <xf numFmtId="10" fontId="11" fillId="4" borderId="0" xfId="0" applyNumberFormat="1" applyFont="1" applyFill="1" applyAlignment="1">
      <alignment horizontal="right"/>
    </xf>
    <xf numFmtId="0" fontId="11" fillId="5" borderId="0" xfId="0" applyFont="1" applyFill="1"/>
    <xf numFmtId="10" fontId="11" fillId="5" borderId="0" xfId="0" applyNumberFormat="1" applyFont="1" applyFill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7" borderId="0" xfId="0" applyFont="1" applyFill="1"/>
    <xf numFmtId="10" fontId="13" fillId="7" borderId="0" xfId="0" applyNumberFormat="1" applyFont="1" applyFill="1" applyAlignment="1">
      <alignment horizontal="right"/>
    </xf>
    <xf numFmtId="0" fontId="5" fillId="8" borderId="0" xfId="0" applyFont="1" applyFill="1"/>
    <xf numFmtId="10" fontId="5" fillId="8" borderId="0" xfId="0" applyNumberFormat="1" applyFont="1" applyFill="1" applyAlignment="1">
      <alignment horizontal="right"/>
    </xf>
    <xf numFmtId="164" fontId="7" fillId="0" borderId="0" xfId="0" applyNumberFormat="1" applyFont="1" applyAlignment="1">
      <alignment horizontal="right"/>
    </xf>
    <xf numFmtId="0" fontId="7" fillId="6" borderId="0" xfId="0" applyFont="1" applyFill="1"/>
    <xf numFmtId="10" fontId="7" fillId="6" borderId="0" xfId="0" applyNumberFormat="1" applyFont="1" applyFill="1" applyAlignment="1">
      <alignment horizontal="right"/>
    </xf>
    <xf numFmtId="10" fontId="7" fillId="0" borderId="0" xfId="0" applyNumberFormat="1" applyFont="1" applyAlignment="1">
      <alignment horizontal="right"/>
    </xf>
    <xf numFmtId="0" fontId="7" fillId="0" borderId="0" xfId="0" applyFont="1"/>
    <xf numFmtId="164" fontId="1" fillId="9" borderId="0" xfId="0" applyNumberFormat="1" applyFont="1" applyFill="1" applyAlignment="1">
      <alignment horizontal="right"/>
    </xf>
    <xf numFmtId="164" fontId="11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/>
    </xf>
    <xf numFmtId="0" fontId="23" fillId="0" borderId="0" xfId="0" applyFont="1"/>
    <xf numFmtId="0" fontId="0" fillId="0" borderId="0" xfId="0" applyFont="1"/>
    <xf numFmtId="164" fontId="5" fillId="2" borderId="2" xfId="0" applyNumberFormat="1" applyFont="1" applyFill="1" applyBorder="1" applyAlignment="1">
      <alignment horizontal="center" wrapText="1"/>
    </xf>
    <xf numFmtId="0" fontId="11" fillId="2" borderId="3" xfId="0" applyFont="1" applyFill="1" applyBorder="1"/>
    <xf numFmtId="0" fontId="11" fillId="2" borderId="0" xfId="0" applyFont="1" applyFill="1" applyBorder="1"/>
    <xf numFmtId="164" fontId="11" fillId="2" borderId="0" xfId="0" applyNumberFormat="1" applyFont="1" applyFill="1" applyBorder="1" applyAlignment="1">
      <alignment horizontal="right"/>
    </xf>
    <xf numFmtId="10" fontId="11" fillId="2" borderId="0" xfId="0" applyNumberFormat="1" applyFont="1" applyFill="1" applyBorder="1" applyAlignment="1">
      <alignment horizontal="right"/>
    </xf>
    <xf numFmtId="10" fontId="11" fillId="2" borderId="4" xfId="0" applyNumberFormat="1" applyFont="1" applyFill="1" applyBorder="1" applyAlignment="1">
      <alignment horizontal="right"/>
    </xf>
    <xf numFmtId="0" fontId="6" fillId="0" borderId="3" xfId="0" applyFont="1" applyBorder="1"/>
    <xf numFmtId="0" fontId="6" fillId="0" borderId="0" xfId="0" applyFont="1" applyBorder="1"/>
    <xf numFmtId="164" fontId="6" fillId="0" borderId="0" xfId="0" applyNumberFormat="1" applyFon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10" fontId="0" fillId="0" borderId="0" xfId="0" applyNumberFormat="1" applyBorder="1" applyAlignment="1">
      <alignment horizontal="right"/>
    </xf>
    <xf numFmtId="10" fontId="0" fillId="0" borderId="4" xfId="0" applyNumberFormat="1" applyBorder="1" applyAlignment="1">
      <alignment horizontal="right"/>
    </xf>
    <xf numFmtId="0" fontId="11" fillId="3" borderId="3" xfId="0" applyFont="1" applyFill="1" applyBorder="1"/>
    <xf numFmtId="0" fontId="11" fillId="3" borderId="0" xfId="0" applyFont="1" applyFill="1" applyBorder="1"/>
    <xf numFmtId="164" fontId="11" fillId="3" borderId="0" xfId="0" applyNumberFormat="1" applyFont="1" applyFill="1" applyBorder="1" applyAlignment="1">
      <alignment horizontal="right"/>
    </xf>
    <xf numFmtId="10" fontId="11" fillId="3" borderId="0" xfId="0" applyNumberFormat="1" applyFont="1" applyFill="1" applyBorder="1" applyAlignment="1">
      <alignment horizontal="right"/>
    </xf>
    <xf numFmtId="10" fontId="11" fillId="3" borderId="4" xfId="0" applyNumberFormat="1" applyFont="1" applyFill="1" applyBorder="1" applyAlignment="1">
      <alignment horizontal="right"/>
    </xf>
    <xf numFmtId="0" fontId="11" fillId="4" borderId="3" xfId="0" applyFont="1" applyFill="1" applyBorder="1"/>
    <xf numFmtId="0" fontId="11" fillId="4" borderId="0" xfId="0" applyFont="1" applyFill="1" applyBorder="1"/>
    <xf numFmtId="164" fontId="11" fillId="4" borderId="0" xfId="0" applyNumberFormat="1" applyFont="1" applyFill="1" applyBorder="1" applyAlignment="1">
      <alignment horizontal="right"/>
    </xf>
    <xf numFmtId="10" fontId="11" fillId="4" borderId="0" xfId="0" applyNumberFormat="1" applyFont="1" applyFill="1" applyBorder="1" applyAlignment="1">
      <alignment horizontal="right"/>
    </xf>
    <xf numFmtId="10" fontId="11" fillId="4" borderId="4" xfId="0" applyNumberFormat="1" applyFont="1" applyFill="1" applyBorder="1" applyAlignment="1">
      <alignment horizontal="right"/>
    </xf>
    <xf numFmtId="0" fontId="1" fillId="0" borderId="3" xfId="0" applyFont="1" applyBorder="1"/>
    <xf numFmtId="0" fontId="1" fillId="0" borderId="0" xfId="0" applyFont="1" applyBorder="1"/>
    <xf numFmtId="164" fontId="1" fillId="0" borderId="0" xfId="0" applyNumberFormat="1" applyFont="1" applyBorder="1" applyAlignment="1">
      <alignment horizontal="right"/>
    </xf>
    <xf numFmtId="164" fontId="11" fillId="0" borderId="0" xfId="0" applyNumberFormat="1" applyFont="1" applyBorder="1" applyAlignment="1">
      <alignment horizontal="right"/>
    </xf>
    <xf numFmtId="0" fontId="11" fillId="5" borderId="3" xfId="0" applyFont="1" applyFill="1" applyBorder="1"/>
    <xf numFmtId="0" fontId="11" fillId="5" borderId="0" xfId="0" applyFont="1" applyFill="1" applyBorder="1"/>
    <xf numFmtId="164" fontId="11" fillId="5" borderId="0" xfId="0" applyNumberFormat="1" applyFont="1" applyFill="1" applyBorder="1" applyAlignment="1">
      <alignment horizontal="right"/>
    </xf>
    <xf numFmtId="10" fontId="11" fillId="5" borderId="0" xfId="0" applyNumberFormat="1" applyFont="1" applyFill="1" applyBorder="1" applyAlignment="1">
      <alignment horizontal="right"/>
    </xf>
    <xf numFmtId="10" fontId="11" fillId="5" borderId="4" xfId="0" applyNumberFormat="1" applyFont="1" applyFill="1" applyBorder="1" applyAlignment="1">
      <alignment horizontal="right"/>
    </xf>
    <xf numFmtId="164" fontId="13" fillId="0" borderId="0" xfId="0" applyNumberFormat="1" applyFont="1" applyBorder="1" applyAlignment="1">
      <alignment horizontal="right"/>
    </xf>
    <xf numFmtId="0" fontId="13" fillId="7" borderId="3" xfId="0" applyFont="1" applyFill="1" applyBorder="1"/>
    <xf numFmtId="0" fontId="13" fillId="7" borderId="0" xfId="0" applyFont="1" applyFill="1" applyBorder="1"/>
    <xf numFmtId="164" fontId="13" fillId="7" borderId="0" xfId="0" applyNumberFormat="1" applyFont="1" applyFill="1" applyBorder="1" applyAlignment="1">
      <alignment horizontal="right"/>
    </xf>
    <xf numFmtId="10" fontId="13" fillId="7" borderId="0" xfId="0" applyNumberFormat="1" applyFont="1" applyFill="1" applyBorder="1" applyAlignment="1">
      <alignment horizontal="right"/>
    </xf>
    <xf numFmtId="10" fontId="13" fillId="7" borderId="4" xfId="0" applyNumberFormat="1" applyFont="1" applyFill="1" applyBorder="1" applyAlignment="1">
      <alignment horizontal="right"/>
    </xf>
    <xf numFmtId="164" fontId="5" fillId="0" borderId="0" xfId="0" applyNumberFormat="1" applyFont="1" applyBorder="1" applyAlignment="1">
      <alignment horizontal="right"/>
    </xf>
    <xf numFmtId="0" fontId="5" fillId="8" borderId="3" xfId="0" applyFont="1" applyFill="1" applyBorder="1"/>
    <xf numFmtId="0" fontId="5" fillId="8" borderId="0" xfId="0" applyFont="1" applyFill="1" applyBorder="1"/>
    <xf numFmtId="164" fontId="5" fillId="8" borderId="0" xfId="0" applyNumberFormat="1" applyFont="1" applyFill="1" applyBorder="1" applyAlignment="1">
      <alignment horizontal="right"/>
    </xf>
    <xf numFmtId="10" fontId="5" fillId="8" borderId="0" xfId="0" applyNumberFormat="1" applyFont="1" applyFill="1" applyBorder="1" applyAlignment="1">
      <alignment horizontal="right"/>
    </xf>
    <xf numFmtId="10" fontId="5" fillId="8" borderId="4" xfId="0" applyNumberFormat="1" applyFont="1" applyFill="1" applyBorder="1" applyAlignment="1">
      <alignment horizontal="right"/>
    </xf>
    <xf numFmtId="164" fontId="7" fillId="0" borderId="0" xfId="0" applyNumberFormat="1" applyFont="1" applyBorder="1" applyAlignment="1">
      <alignment horizontal="right"/>
    </xf>
    <xf numFmtId="0" fontId="7" fillId="6" borderId="3" xfId="0" applyFont="1" applyFill="1" applyBorder="1"/>
    <xf numFmtId="0" fontId="7" fillId="6" borderId="0" xfId="0" applyFont="1" applyFill="1" applyBorder="1"/>
    <xf numFmtId="164" fontId="7" fillId="6" borderId="0" xfId="0" applyNumberFormat="1" applyFont="1" applyFill="1" applyBorder="1" applyAlignment="1">
      <alignment horizontal="right"/>
    </xf>
    <xf numFmtId="10" fontId="7" fillId="6" borderId="0" xfId="0" applyNumberFormat="1" applyFont="1" applyFill="1" applyBorder="1" applyAlignment="1">
      <alignment horizontal="right"/>
    </xf>
    <xf numFmtId="10" fontId="7" fillId="6" borderId="4" xfId="0" applyNumberFormat="1" applyFont="1" applyFill="1" applyBorder="1" applyAlignment="1">
      <alignment horizontal="right"/>
    </xf>
    <xf numFmtId="10" fontId="7" fillId="0" borderId="0" xfId="0" applyNumberFormat="1" applyFont="1" applyBorder="1" applyAlignment="1">
      <alignment horizontal="right"/>
    </xf>
    <xf numFmtId="10" fontId="7" fillId="0" borderId="4" xfId="0" applyNumberFormat="1" applyFont="1" applyBorder="1" applyAlignment="1">
      <alignment horizontal="right"/>
    </xf>
    <xf numFmtId="0" fontId="7" fillId="0" borderId="3" xfId="0" applyFont="1" applyBorder="1"/>
    <xf numFmtId="0" fontId="7" fillId="0" borderId="0" xfId="0" applyFont="1" applyBorder="1"/>
    <xf numFmtId="164" fontId="1" fillId="9" borderId="0" xfId="0" applyNumberFormat="1" applyFont="1" applyFill="1" applyBorder="1" applyAlignment="1">
      <alignment horizontal="right"/>
    </xf>
    <xf numFmtId="0" fontId="3" fillId="0" borderId="3" xfId="0" applyFont="1" applyBorder="1"/>
    <xf numFmtId="0" fontId="3" fillId="0" borderId="0" xfId="0" applyFont="1" applyBorder="1"/>
    <xf numFmtId="164" fontId="3" fillId="0" borderId="0" xfId="0" applyNumberFormat="1" applyFont="1" applyBorder="1" applyAlignment="1">
      <alignment horizontal="right"/>
    </xf>
    <xf numFmtId="10" fontId="3" fillId="0" borderId="4" xfId="0" applyNumberFormat="1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164" fontId="15" fillId="0" borderId="0" xfId="0" applyNumberFormat="1" applyFont="1" applyBorder="1" applyAlignment="1">
      <alignment horizontal="right"/>
    </xf>
    <xf numFmtId="10" fontId="15" fillId="0" borderId="0" xfId="0" applyNumberFormat="1" applyFont="1" applyBorder="1" applyAlignment="1">
      <alignment horizontal="right"/>
    </xf>
    <xf numFmtId="4" fontId="15" fillId="0" borderId="0" xfId="0" applyNumberFormat="1" applyFont="1" applyBorder="1" applyAlignment="1">
      <alignment horizontal="right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left"/>
    </xf>
    <xf numFmtId="164" fontId="15" fillId="0" borderId="6" xfId="0" applyNumberFormat="1" applyFont="1" applyBorder="1" applyAlignment="1">
      <alignment horizontal="right"/>
    </xf>
    <xf numFmtId="4" fontId="15" fillId="0" borderId="6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25" fillId="0" borderId="0" xfId="0" applyFont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left"/>
    </xf>
    <xf numFmtId="164" fontId="13" fillId="4" borderId="0" xfId="0" applyNumberFormat="1" applyFont="1" applyFill="1" applyBorder="1" applyAlignment="1">
      <alignment horizontal="right"/>
    </xf>
    <xf numFmtId="0" fontId="5" fillId="5" borderId="3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left"/>
    </xf>
    <xf numFmtId="164" fontId="5" fillId="5" borderId="0" xfId="0" applyNumberFormat="1" applyFont="1" applyFill="1" applyBorder="1" applyAlignment="1">
      <alignment horizontal="right"/>
    </xf>
    <xf numFmtId="0" fontId="7" fillId="7" borderId="3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left"/>
    </xf>
    <xf numFmtId="164" fontId="7" fillId="7" borderId="0" xfId="0" applyNumberFormat="1" applyFont="1" applyFill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4" fillId="0" borderId="0" xfId="0" applyFont="1" applyBorder="1"/>
    <xf numFmtId="164" fontId="4" fillId="0" borderId="0" xfId="0" applyNumberFormat="1" applyFont="1" applyBorder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164" fontId="3" fillId="0" borderId="9" xfId="0" applyNumberFormat="1" applyFont="1" applyBorder="1" applyAlignment="1">
      <alignment horizontal="right"/>
    </xf>
    <xf numFmtId="0" fontId="11" fillId="4" borderId="5" xfId="0" applyFont="1" applyFill="1" applyBorder="1"/>
    <xf numFmtId="0" fontId="11" fillId="4" borderId="6" xfId="0" applyFont="1" applyFill="1" applyBorder="1"/>
    <xf numFmtId="164" fontId="11" fillId="4" borderId="6" xfId="0" applyNumberFormat="1" applyFont="1" applyFill="1" applyBorder="1" applyAlignment="1">
      <alignment horizontal="right"/>
    </xf>
    <xf numFmtId="0" fontId="6" fillId="0" borderId="8" xfId="0" applyFont="1" applyBorder="1"/>
    <xf numFmtId="0" fontId="6" fillId="0" borderId="9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6" xfId="0" applyFont="1" applyFill="1" applyBorder="1" applyAlignment="1">
      <alignment horizontal="left"/>
    </xf>
    <xf numFmtId="164" fontId="13" fillId="4" borderId="6" xfId="0" applyNumberFormat="1" applyFont="1" applyFill="1" applyBorder="1" applyAlignment="1">
      <alignment horizontal="right"/>
    </xf>
    <xf numFmtId="0" fontId="11" fillId="4" borderId="8" xfId="0" applyFont="1" applyFill="1" applyBorder="1"/>
    <xf numFmtId="0" fontId="11" fillId="4" borderId="9" xfId="0" applyFont="1" applyFill="1" applyBorder="1"/>
    <xf numFmtId="164" fontId="11" fillId="4" borderId="9" xfId="0" applyNumberFormat="1" applyFont="1" applyFill="1" applyBorder="1" applyAlignment="1">
      <alignment horizontal="right"/>
    </xf>
    <xf numFmtId="2" fontId="15" fillId="0" borderId="4" xfId="0" applyNumberFormat="1" applyFont="1" applyBorder="1" applyAlignment="1">
      <alignment horizontal="right"/>
    </xf>
    <xf numFmtId="2" fontId="15" fillId="0" borderId="7" xfId="0" applyNumberFormat="1" applyFont="1" applyBorder="1" applyAlignment="1">
      <alignment horizontal="right"/>
    </xf>
    <xf numFmtId="2" fontId="11" fillId="2" borderId="0" xfId="0" applyNumberFormat="1" applyFont="1" applyFill="1" applyBorder="1" applyAlignment="1">
      <alignment horizontal="right"/>
    </xf>
    <xf numFmtId="2" fontId="11" fillId="2" borderId="4" xfId="0" applyNumberFormat="1" applyFont="1" applyFill="1" applyBorder="1" applyAlignment="1">
      <alignment horizontal="right"/>
    </xf>
    <xf numFmtId="2" fontId="11" fillId="3" borderId="4" xfId="0" applyNumberFormat="1" applyFont="1" applyFill="1" applyBorder="1" applyAlignment="1">
      <alignment horizontal="right"/>
    </xf>
    <xf numFmtId="2" fontId="13" fillId="4" borderId="0" xfId="0" applyNumberFormat="1" applyFont="1" applyFill="1" applyBorder="1" applyAlignment="1">
      <alignment horizontal="right"/>
    </xf>
    <xf numFmtId="2" fontId="13" fillId="4" borderId="4" xfId="0" applyNumberFormat="1" applyFont="1" applyFill="1" applyBorder="1" applyAlignment="1">
      <alignment horizontal="right"/>
    </xf>
    <xf numFmtId="2" fontId="3" fillId="0" borderId="0" xfId="0" applyNumberFormat="1" applyFont="1" applyBorder="1" applyAlignment="1">
      <alignment horizontal="right"/>
    </xf>
    <xf numFmtId="2" fontId="3" fillId="0" borderId="4" xfId="0" applyNumberFormat="1" applyFont="1" applyBorder="1" applyAlignment="1">
      <alignment horizontal="right"/>
    </xf>
    <xf numFmtId="2" fontId="13" fillId="4" borderId="6" xfId="0" applyNumberFormat="1" applyFont="1" applyFill="1" applyBorder="1" applyAlignment="1">
      <alignment horizontal="right"/>
    </xf>
    <xf numFmtId="2" fontId="13" fillId="4" borderId="7" xfId="0" applyNumberFormat="1" applyFont="1" applyFill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4" xfId="0" applyNumberFormat="1" applyBorder="1" applyAlignment="1">
      <alignment horizontal="right"/>
    </xf>
    <xf numFmtId="2" fontId="11" fillId="4" borderId="6" xfId="0" applyNumberFormat="1" applyFont="1" applyFill="1" applyBorder="1" applyAlignment="1">
      <alignment horizontal="right"/>
    </xf>
    <xf numFmtId="2" fontId="11" fillId="4" borderId="7" xfId="0" applyNumberFormat="1" applyFont="1" applyFill="1" applyBorder="1" applyAlignment="1">
      <alignment horizontal="right"/>
    </xf>
    <xf numFmtId="2" fontId="11" fillId="5" borderId="0" xfId="0" applyNumberFormat="1" applyFont="1" applyFill="1" applyBorder="1" applyAlignment="1">
      <alignment horizontal="right"/>
    </xf>
    <xf numFmtId="2" fontId="11" fillId="5" borderId="4" xfId="0" applyNumberFormat="1" applyFont="1" applyFill="1" applyBorder="1" applyAlignment="1">
      <alignment horizontal="right"/>
    </xf>
    <xf numFmtId="2" fontId="13" fillId="7" borderId="0" xfId="0" applyNumberFormat="1" applyFont="1" applyFill="1" applyBorder="1" applyAlignment="1">
      <alignment horizontal="right"/>
    </xf>
    <xf numFmtId="2" fontId="13" fillId="7" borderId="4" xfId="0" applyNumberFormat="1" applyFont="1" applyFill="1" applyBorder="1" applyAlignment="1">
      <alignment horizontal="right"/>
    </xf>
    <xf numFmtId="2" fontId="5" fillId="8" borderId="0" xfId="0" applyNumberFormat="1" applyFont="1" applyFill="1" applyBorder="1" applyAlignment="1">
      <alignment horizontal="right"/>
    </xf>
    <xf numFmtId="2" fontId="5" fillId="8" borderId="4" xfId="0" applyNumberFormat="1" applyFont="1" applyFill="1" applyBorder="1" applyAlignment="1">
      <alignment horizontal="right"/>
    </xf>
    <xf numFmtId="2" fontId="7" fillId="6" borderId="0" xfId="0" applyNumberFormat="1" applyFont="1" applyFill="1" applyBorder="1" applyAlignment="1">
      <alignment horizontal="right"/>
    </xf>
    <xf numFmtId="2" fontId="7" fillId="6" borderId="4" xfId="0" applyNumberFormat="1" applyFont="1" applyFill="1" applyBorder="1" applyAlignment="1">
      <alignment horizontal="right"/>
    </xf>
    <xf numFmtId="2" fontId="7" fillId="0" borderId="0" xfId="0" applyNumberFormat="1" applyFont="1" applyBorder="1" applyAlignment="1">
      <alignment horizontal="right"/>
    </xf>
    <xf numFmtId="2" fontId="7" fillId="0" borderId="4" xfId="0" applyNumberFormat="1" applyFont="1" applyBorder="1" applyAlignment="1">
      <alignment horizontal="right"/>
    </xf>
    <xf numFmtId="2" fontId="3" fillId="0" borderId="10" xfId="0" applyNumberFormat="1" applyFont="1" applyBorder="1" applyAlignment="1">
      <alignment horizontal="right"/>
    </xf>
    <xf numFmtId="2" fontId="11" fillId="4" borderId="0" xfId="0" applyNumberFormat="1" applyFont="1" applyFill="1" applyBorder="1" applyAlignment="1">
      <alignment horizontal="right"/>
    </xf>
    <xf numFmtId="2" fontId="11" fillId="4" borderId="4" xfId="0" applyNumberFormat="1" applyFont="1" applyFill="1" applyBorder="1" applyAlignment="1">
      <alignment horizontal="right"/>
    </xf>
    <xf numFmtId="2" fontId="11" fillId="4" borderId="9" xfId="0" applyNumberFormat="1" applyFont="1" applyFill="1" applyBorder="1" applyAlignment="1">
      <alignment horizontal="right"/>
    </xf>
    <xf numFmtId="2" fontId="11" fillId="4" borderId="10" xfId="0" applyNumberFormat="1" applyFont="1" applyFill="1" applyBorder="1" applyAlignment="1">
      <alignment horizontal="right"/>
    </xf>
    <xf numFmtId="2" fontId="7" fillId="10" borderId="0" xfId="0" applyNumberFormat="1" applyFont="1" applyFill="1" applyBorder="1" applyAlignment="1">
      <alignment horizontal="right"/>
    </xf>
    <xf numFmtId="2" fontId="7" fillId="10" borderId="4" xfId="0" applyNumberFormat="1" applyFont="1" applyFill="1" applyBorder="1" applyAlignment="1">
      <alignment horizontal="right"/>
    </xf>
    <xf numFmtId="2" fontId="3" fillId="10" borderId="0" xfId="0" applyNumberFormat="1" applyFont="1" applyFill="1" applyBorder="1" applyAlignment="1">
      <alignment horizontal="right"/>
    </xf>
    <xf numFmtId="2" fontId="3" fillId="10" borderId="4" xfId="0" applyNumberFormat="1" applyFont="1" applyFill="1" applyBorder="1" applyAlignment="1">
      <alignment horizontal="right"/>
    </xf>
    <xf numFmtId="2" fontId="15" fillId="10" borderId="0" xfId="0" applyNumberFormat="1" applyFont="1" applyFill="1" applyBorder="1" applyAlignment="1">
      <alignment horizontal="right"/>
    </xf>
    <xf numFmtId="164" fontId="21" fillId="0" borderId="0" xfId="0" applyNumberFormat="1" applyFont="1" applyBorder="1" applyAlignment="1">
      <alignment horizontal="right"/>
    </xf>
    <xf numFmtId="164" fontId="21" fillId="0" borderId="0" xfId="0" applyNumberFormat="1" applyFont="1" applyAlignment="1">
      <alignment horizontal="right"/>
    </xf>
    <xf numFmtId="2" fontId="15" fillId="2" borderId="0" xfId="0" applyNumberFormat="1" applyFont="1" applyFill="1" applyBorder="1" applyAlignment="1">
      <alignment horizontal="right"/>
    </xf>
    <xf numFmtId="2" fontId="15" fillId="2" borderId="4" xfId="0" applyNumberFormat="1" applyFont="1" applyFill="1" applyBorder="1" applyAlignment="1">
      <alignment horizontal="right"/>
    </xf>
    <xf numFmtId="0" fontId="11" fillId="0" borderId="3" xfId="0" applyFont="1" applyBorder="1" applyAlignment="1">
      <alignment horizontal="left"/>
    </xf>
    <xf numFmtId="164" fontId="8" fillId="0" borderId="0" xfId="0" applyNumberFormat="1" applyFont="1" applyBorder="1" applyAlignment="1">
      <alignment horizontal="right"/>
    </xf>
    <xf numFmtId="2" fontId="8" fillId="0" borderId="0" xfId="0" applyNumberFormat="1" applyFont="1" applyBorder="1" applyAlignment="1">
      <alignment horizontal="right"/>
    </xf>
    <xf numFmtId="2" fontId="8" fillId="0" borderId="4" xfId="0" applyNumberFormat="1" applyFont="1" applyBorder="1" applyAlignment="1">
      <alignment horizontal="right"/>
    </xf>
    <xf numFmtId="164" fontId="8" fillId="0" borderId="0" xfId="0" applyNumberFormat="1" applyFont="1" applyAlignment="1">
      <alignment horizontal="right"/>
    </xf>
    <xf numFmtId="0" fontId="11" fillId="0" borderId="0" xfId="0" applyFont="1" applyBorder="1"/>
    <xf numFmtId="164" fontId="12" fillId="0" borderId="0" xfId="0" applyNumberFormat="1" applyFont="1" applyBorder="1" applyAlignment="1">
      <alignment horizontal="right"/>
    </xf>
    <xf numFmtId="2" fontId="12" fillId="0" borderId="0" xfId="0" applyNumberFormat="1" applyFont="1" applyBorder="1" applyAlignment="1">
      <alignment horizontal="right"/>
    </xf>
    <xf numFmtId="2" fontId="12" fillId="0" borderId="4" xfId="0" applyNumberFormat="1" applyFont="1" applyBorder="1" applyAlignment="1">
      <alignment horizontal="right"/>
    </xf>
    <xf numFmtId="164" fontId="12" fillId="0" borderId="0" xfId="0" applyNumberFormat="1" applyFont="1" applyAlignment="1">
      <alignment horizontal="right"/>
    </xf>
    <xf numFmtId="164" fontId="3" fillId="10" borderId="0" xfId="0" applyNumberFormat="1" applyFont="1" applyFill="1" applyBorder="1" applyAlignment="1">
      <alignment horizontal="right"/>
    </xf>
    <xf numFmtId="2" fontId="26" fillId="4" borderId="0" xfId="0" applyNumberFormat="1" applyFont="1" applyFill="1" applyBorder="1" applyAlignment="1">
      <alignment horizontal="right"/>
    </xf>
    <xf numFmtId="2" fontId="26" fillId="4" borderId="4" xfId="0" applyNumberFormat="1" applyFont="1" applyFill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2" fontId="7" fillId="10" borderId="9" xfId="0" applyNumberFormat="1" applyFont="1" applyFill="1" applyBorder="1" applyAlignment="1">
      <alignment horizontal="right"/>
    </xf>
    <xf numFmtId="2" fontId="7" fillId="10" borderId="10" xfId="0" applyNumberFormat="1" applyFont="1" applyFill="1" applyBorder="1" applyAlignment="1">
      <alignment horizontal="right"/>
    </xf>
    <xf numFmtId="2" fontId="3" fillId="10" borderId="9" xfId="0" applyNumberFormat="1" applyFont="1" applyFill="1" applyBorder="1" applyAlignment="1">
      <alignment horizontal="right"/>
    </xf>
    <xf numFmtId="0" fontId="1" fillId="0" borderId="5" xfId="0" applyFont="1" applyBorder="1"/>
    <xf numFmtId="0" fontId="1" fillId="0" borderId="6" xfId="0" applyFont="1" applyBorder="1"/>
    <xf numFmtId="164" fontId="1" fillId="0" borderId="6" xfId="0" applyNumberFormat="1" applyFon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2" fontId="0" fillId="0" borderId="6" xfId="0" applyNumberFormat="1" applyBorder="1" applyAlignment="1">
      <alignment horizontal="right"/>
    </xf>
    <xf numFmtId="2" fontId="0" fillId="0" borderId="7" xfId="0" applyNumberFormat="1" applyBorder="1" applyAlignment="1">
      <alignment horizontal="right"/>
    </xf>
    <xf numFmtId="164" fontId="3" fillId="0" borderId="13" xfId="0" applyNumberFormat="1" applyFont="1" applyBorder="1" applyAlignment="1">
      <alignment horizontal="right"/>
    </xf>
    <xf numFmtId="164" fontId="1" fillId="0" borderId="14" xfId="0" applyNumberFormat="1" applyFont="1" applyBorder="1" applyAlignment="1">
      <alignment horizontal="right"/>
    </xf>
    <xf numFmtId="164" fontId="11" fillId="2" borderId="14" xfId="0" applyNumberFormat="1" applyFont="1" applyFill="1" applyBorder="1" applyAlignment="1">
      <alignment horizontal="right"/>
    </xf>
    <xf numFmtId="164" fontId="6" fillId="0" borderId="14" xfId="0" applyNumberFormat="1" applyFont="1" applyBorder="1" applyAlignment="1">
      <alignment horizontal="right"/>
    </xf>
    <xf numFmtId="164" fontId="11" fillId="3" borderId="14" xfId="0" applyNumberFormat="1" applyFont="1" applyFill="1" applyBorder="1" applyAlignment="1">
      <alignment horizontal="right"/>
    </xf>
    <xf numFmtId="164" fontId="4" fillId="0" borderId="14" xfId="0" applyNumberFormat="1" applyFont="1" applyBorder="1" applyAlignment="1">
      <alignment horizontal="right"/>
    </xf>
    <xf numFmtId="164" fontId="11" fillId="4" borderId="14" xfId="0" applyNumberFormat="1" applyFont="1" applyFill="1" applyBorder="1" applyAlignment="1">
      <alignment horizontal="right"/>
    </xf>
    <xf numFmtId="164" fontId="11" fillId="5" borderId="14" xfId="0" applyNumberFormat="1" applyFont="1" applyFill="1" applyBorder="1" applyAlignment="1">
      <alignment horizontal="right"/>
    </xf>
    <xf numFmtId="164" fontId="13" fillId="7" borderId="14" xfId="0" applyNumberFormat="1" applyFont="1" applyFill="1" applyBorder="1" applyAlignment="1">
      <alignment horizontal="right"/>
    </xf>
    <xf numFmtId="164" fontId="5" fillId="8" borderId="14" xfId="0" applyNumberFormat="1" applyFont="1" applyFill="1" applyBorder="1" applyAlignment="1">
      <alignment horizontal="right"/>
    </xf>
    <xf numFmtId="164" fontId="7" fillId="6" borderId="14" xfId="0" applyNumberFormat="1" applyFont="1" applyFill="1" applyBorder="1" applyAlignment="1">
      <alignment horizontal="right"/>
    </xf>
    <xf numFmtId="164" fontId="7" fillId="0" borderId="14" xfId="0" applyNumberFormat="1" applyFont="1" applyBorder="1" applyAlignment="1">
      <alignment horizontal="right"/>
    </xf>
    <xf numFmtId="164" fontId="3" fillId="0" borderId="14" xfId="0" applyNumberFormat="1" applyFont="1" applyBorder="1" applyAlignment="1">
      <alignment horizontal="right"/>
    </xf>
    <xf numFmtId="164" fontId="11" fillId="0" borderId="14" xfId="0" applyNumberFormat="1" applyFont="1" applyBorder="1" applyAlignment="1">
      <alignment horizontal="right"/>
    </xf>
    <xf numFmtId="164" fontId="13" fillId="0" borderId="14" xfId="0" applyNumberFormat="1" applyFont="1" applyBorder="1" applyAlignment="1">
      <alignment horizontal="right"/>
    </xf>
    <xf numFmtId="164" fontId="5" fillId="0" borderId="14" xfId="0" applyNumberFormat="1" applyFont="1" applyBorder="1" applyAlignment="1">
      <alignment horizontal="right"/>
    </xf>
    <xf numFmtId="164" fontId="1" fillId="9" borderId="14" xfId="0" applyNumberFormat="1" applyFont="1" applyFill="1" applyBorder="1" applyAlignment="1">
      <alignment horizontal="right"/>
    </xf>
    <xf numFmtId="2" fontId="7" fillId="2" borderId="14" xfId="0" applyNumberFormat="1" applyFont="1" applyFill="1" applyBorder="1" applyAlignment="1">
      <alignment horizontal="right"/>
    </xf>
    <xf numFmtId="2" fontId="5" fillId="10" borderId="0" xfId="0" applyNumberFormat="1" applyFont="1" applyFill="1" applyBorder="1" applyAlignment="1">
      <alignment horizontal="right"/>
    </xf>
    <xf numFmtId="2" fontId="5" fillId="10" borderId="13" xfId="0" applyNumberFormat="1" applyFont="1" applyFill="1" applyBorder="1" applyAlignment="1">
      <alignment horizontal="right"/>
    </xf>
    <xf numFmtId="2" fontId="5" fillId="10" borderId="14" xfId="0" applyNumberFormat="1" applyFont="1" applyFill="1" applyBorder="1" applyAlignment="1">
      <alignment horizontal="right"/>
    </xf>
    <xf numFmtId="0" fontId="0" fillId="0" borderId="12" xfId="0" applyBorder="1"/>
    <xf numFmtId="0" fontId="1" fillId="0" borderId="11" xfId="0" applyFont="1" applyBorder="1"/>
    <xf numFmtId="164" fontId="1" fillId="0" borderId="11" xfId="0" applyNumberFormat="1" applyFont="1" applyBorder="1" applyAlignment="1">
      <alignment horizontal="right"/>
    </xf>
    <xf numFmtId="2" fontId="1" fillId="0" borderId="11" xfId="0" applyNumberFormat="1" applyFont="1" applyBorder="1" applyAlignment="1">
      <alignment horizontal="right"/>
    </xf>
    <xf numFmtId="2" fontId="1" fillId="0" borderId="2" xfId="0" applyNumberFormat="1" applyFont="1" applyBorder="1" applyAlignment="1">
      <alignment horizontal="right"/>
    </xf>
    <xf numFmtId="10" fontId="1" fillId="0" borderId="11" xfId="0" applyNumberFormat="1" applyFont="1" applyBorder="1" applyAlignment="1">
      <alignment horizontal="right"/>
    </xf>
    <xf numFmtId="10" fontId="1" fillId="0" borderId="2" xfId="0" applyNumberFormat="1" applyFont="1" applyBorder="1" applyAlignment="1">
      <alignment horizontal="right"/>
    </xf>
    <xf numFmtId="2" fontId="0" fillId="0" borderId="0" xfId="0" applyNumberFormat="1" applyFont="1" applyBorder="1" applyAlignment="1">
      <alignment horizontal="right"/>
    </xf>
    <xf numFmtId="0" fontId="11" fillId="4" borderId="1" xfId="0" applyFont="1" applyFill="1" applyBorder="1"/>
    <xf numFmtId="164" fontId="11" fillId="4" borderId="1" xfId="0" applyNumberFormat="1" applyFont="1" applyFill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0" fontId="16" fillId="0" borderId="0" xfId="0" applyFont="1" applyAlignment="1">
      <alignment horizontal="right"/>
    </xf>
    <xf numFmtId="0" fontId="6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5" fillId="7" borderId="1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/>
    </xf>
    <xf numFmtId="0" fontId="27" fillId="7" borderId="13" xfId="0" applyFont="1" applyFill="1" applyBorder="1" applyAlignment="1">
      <alignment horizontal="center"/>
    </xf>
    <xf numFmtId="0" fontId="27" fillId="7" borderId="1" xfId="0" applyFont="1" applyFill="1" applyBorder="1" applyAlignment="1">
      <alignment horizontal="center"/>
    </xf>
    <xf numFmtId="0" fontId="6" fillId="3" borderId="15" xfId="0" applyFont="1" applyFill="1" applyBorder="1"/>
    <xf numFmtId="10" fontId="6" fillId="3" borderId="4" xfId="0" applyNumberFormat="1" applyFont="1" applyFill="1" applyBorder="1" applyAlignment="1">
      <alignment horizontal="right"/>
    </xf>
    <xf numFmtId="0" fontId="1" fillId="0" borderId="15" xfId="0" applyFont="1" applyBorder="1"/>
    <xf numFmtId="10" fontId="1" fillId="0" borderId="4" xfId="0" applyNumberFormat="1" applyFont="1" applyBorder="1" applyAlignment="1">
      <alignment horizontal="right"/>
    </xf>
    <xf numFmtId="0" fontId="4" fillId="7" borderId="5" xfId="0" applyFont="1" applyFill="1" applyBorder="1" applyAlignment="1">
      <alignment vertical="center"/>
    </xf>
    <xf numFmtId="0" fontId="4" fillId="7" borderId="6" xfId="0" applyFont="1" applyFill="1" applyBorder="1" applyAlignment="1">
      <alignment vertical="center"/>
    </xf>
    <xf numFmtId="164" fontId="4" fillId="7" borderId="6" xfId="0" applyNumberFormat="1" applyFont="1" applyFill="1" applyBorder="1" applyAlignment="1">
      <alignment vertical="center"/>
    </xf>
    <xf numFmtId="2" fontId="4" fillId="7" borderId="7" xfId="0" applyNumberFormat="1" applyFont="1" applyFill="1" applyBorder="1" applyAlignment="1">
      <alignment horizontal="right" vertical="center"/>
    </xf>
    <xf numFmtId="0" fontId="6" fillId="3" borderId="0" xfId="0" applyFont="1" applyFill="1" applyBorder="1"/>
    <xf numFmtId="164" fontId="6" fillId="3" borderId="0" xfId="0" applyNumberFormat="1" applyFont="1" applyFill="1" applyBorder="1"/>
    <xf numFmtId="164" fontId="1" fillId="0" borderId="0" xfId="0" applyNumberFormat="1" applyFont="1" applyBorder="1"/>
    <xf numFmtId="2" fontId="15" fillId="0" borderId="0" xfId="0" applyNumberFormat="1" applyFont="1" applyBorder="1" applyAlignment="1">
      <alignment horizontal="right"/>
    </xf>
    <xf numFmtId="0" fontId="29" fillId="0" borderId="0" xfId="0" applyFont="1"/>
    <xf numFmtId="49" fontId="2" fillId="7" borderId="1" xfId="0" applyNumberFormat="1" applyFont="1" applyFill="1" applyBorder="1" applyAlignment="1">
      <alignment horizontal="center" wrapText="1"/>
    </xf>
    <xf numFmtId="164" fontId="2" fillId="2" borderId="0" xfId="0" applyNumberFormat="1" applyFont="1" applyFill="1" applyBorder="1" applyAlignment="1">
      <alignment horizontal="center" wrapText="1"/>
    </xf>
    <xf numFmtId="49" fontId="2" fillId="7" borderId="1" xfId="0" applyNumberFormat="1" applyFont="1" applyFill="1" applyBorder="1" applyAlignment="1">
      <alignment horizontal="left" wrapText="1"/>
    </xf>
    <xf numFmtId="164" fontId="4" fillId="7" borderId="1" xfId="0" applyNumberFormat="1" applyFont="1" applyFill="1" applyBorder="1" applyAlignment="1">
      <alignment horizontal="center" wrapText="1"/>
    </xf>
    <xf numFmtId="164" fontId="4" fillId="2" borderId="2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2" fontId="15" fillId="0" borderId="6" xfId="0" applyNumberFormat="1" applyFont="1" applyBorder="1" applyAlignment="1">
      <alignment horizontal="right"/>
    </xf>
    <xf numFmtId="0" fontId="4" fillId="7" borderId="12" xfId="0" applyFont="1" applyFill="1" applyBorder="1" applyAlignment="1">
      <alignment horizontal="center" wrapText="1"/>
    </xf>
    <xf numFmtId="49" fontId="4" fillId="7" borderId="2" xfId="0" applyNumberFormat="1" applyFont="1" applyFill="1" applyBorder="1" applyAlignment="1">
      <alignment horizontal="center" wrapText="1"/>
    </xf>
    <xf numFmtId="49" fontId="2" fillId="7" borderId="19" xfId="0" applyNumberFormat="1" applyFont="1" applyFill="1" applyBorder="1" applyAlignment="1">
      <alignment horizontal="center" wrapText="1"/>
    </xf>
    <xf numFmtId="164" fontId="31" fillId="7" borderId="1" xfId="1" applyNumberFormat="1" applyFont="1" applyFill="1" applyBorder="1" applyAlignment="1">
      <alignment horizontal="center" wrapText="1"/>
    </xf>
    <xf numFmtId="49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right"/>
    </xf>
    <xf numFmtId="164" fontId="6" fillId="2" borderId="0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164" fontId="3" fillId="9" borderId="0" xfId="0" applyNumberFormat="1" applyFont="1" applyFill="1" applyBorder="1" applyAlignment="1">
      <alignment horizontal="right"/>
    </xf>
    <xf numFmtId="2" fontId="7" fillId="10" borderId="14" xfId="0" applyNumberFormat="1" applyFont="1" applyFill="1" applyBorder="1" applyAlignment="1">
      <alignment horizontal="right"/>
    </xf>
    <xf numFmtId="2" fontId="7" fillId="2" borderId="0" xfId="0" applyNumberFormat="1" applyFont="1" applyFill="1" applyBorder="1" applyAlignment="1">
      <alignment horizontal="right"/>
    </xf>
    <xf numFmtId="164" fontId="3" fillId="10" borderId="14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164" fontId="5" fillId="4" borderId="1" xfId="0" applyNumberFormat="1" applyFont="1" applyFill="1" applyBorder="1" applyAlignment="1">
      <alignment horizontal="center" wrapText="1"/>
    </xf>
    <xf numFmtId="164" fontId="5" fillId="4" borderId="11" xfId="0" applyNumberFormat="1" applyFont="1" applyFill="1" applyBorder="1" applyAlignment="1">
      <alignment horizontal="center" wrapText="1"/>
    </xf>
    <xf numFmtId="49" fontId="5" fillId="4" borderId="11" xfId="0" applyNumberFormat="1" applyFont="1" applyFill="1" applyBorder="1" applyAlignment="1">
      <alignment horizontal="center" wrapText="1"/>
    </xf>
    <xf numFmtId="164" fontId="5" fillId="4" borderId="2" xfId="0" applyNumberFormat="1" applyFont="1" applyFill="1" applyBorder="1" applyAlignment="1">
      <alignment horizontal="center" wrapText="1"/>
    </xf>
    <xf numFmtId="0" fontId="11" fillId="4" borderId="3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left"/>
    </xf>
    <xf numFmtId="2" fontId="15" fillId="10" borderId="4" xfId="0" applyNumberFormat="1" applyFont="1" applyFill="1" applyBorder="1" applyAlignment="1">
      <alignment horizontal="right"/>
    </xf>
    <xf numFmtId="0" fontId="11" fillId="10" borderId="3" xfId="0" applyFont="1" applyFill="1" applyBorder="1" applyAlignment="1">
      <alignment horizontal="center"/>
    </xf>
    <xf numFmtId="0" fontId="11" fillId="10" borderId="0" xfId="0" applyFont="1" applyFill="1" applyBorder="1" applyAlignment="1">
      <alignment horizontal="left"/>
    </xf>
    <xf numFmtId="164" fontId="11" fillId="10" borderId="0" xfId="0" applyNumberFormat="1" applyFont="1" applyFill="1" applyBorder="1" applyAlignment="1">
      <alignment horizontal="right"/>
    </xf>
    <xf numFmtId="2" fontId="11" fillId="10" borderId="0" xfId="0" applyNumberFormat="1" applyFont="1" applyFill="1" applyBorder="1" applyAlignment="1">
      <alignment horizontal="right"/>
    </xf>
    <xf numFmtId="2" fontId="11" fillId="10" borderId="4" xfId="0" applyNumberFormat="1" applyFont="1" applyFill="1" applyBorder="1" applyAlignment="1">
      <alignment horizontal="right"/>
    </xf>
    <xf numFmtId="0" fontId="11" fillId="4" borderId="8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left"/>
    </xf>
    <xf numFmtId="0" fontId="11" fillId="4" borderId="5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center"/>
    </xf>
    <xf numFmtId="0" fontId="11" fillId="10" borderId="5" xfId="0" applyFont="1" applyFill="1" applyBorder="1"/>
    <xf numFmtId="0" fontId="11" fillId="10" borderId="6" xfId="0" applyFont="1" applyFill="1" applyBorder="1"/>
    <xf numFmtId="164" fontId="11" fillId="10" borderId="6" xfId="0" applyNumberFormat="1" applyFont="1" applyFill="1" applyBorder="1" applyAlignment="1">
      <alignment horizontal="right"/>
    </xf>
    <xf numFmtId="2" fontId="11" fillId="10" borderId="6" xfId="0" applyNumberFormat="1" applyFont="1" applyFill="1" applyBorder="1" applyAlignment="1">
      <alignment horizontal="right"/>
    </xf>
    <xf numFmtId="2" fontId="11" fillId="10" borderId="7" xfId="0" applyNumberFormat="1" applyFont="1" applyFill="1" applyBorder="1" applyAlignment="1">
      <alignment horizontal="right"/>
    </xf>
    <xf numFmtId="0" fontId="5" fillId="4" borderId="1" xfId="0" applyFont="1" applyFill="1" applyBorder="1"/>
    <xf numFmtId="2" fontId="5" fillId="4" borderId="1" xfId="0" applyNumberFormat="1" applyFont="1" applyFill="1" applyBorder="1" applyAlignment="1">
      <alignment horizontal="center" wrapText="1"/>
    </xf>
    <xf numFmtId="2" fontId="11" fillId="4" borderId="1" xfId="0" applyNumberFormat="1" applyFont="1" applyFill="1" applyBorder="1" applyAlignment="1">
      <alignment horizontal="right"/>
    </xf>
    <xf numFmtId="0" fontId="11" fillId="10" borderId="3" xfId="0" applyFont="1" applyFill="1" applyBorder="1"/>
    <xf numFmtId="0" fontId="11" fillId="10" borderId="0" xfId="0" applyFont="1" applyFill="1" applyBorder="1"/>
    <xf numFmtId="0" fontId="11" fillId="4" borderId="5" xfId="0" applyFont="1" applyFill="1" applyBorder="1" applyAlignment="1">
      <alignment vertical="center"/>
    </xf>
    <xf numFmtId="0" fontId="11" fillId="4" borderId="6" xfId="0" applyFont="1" applyFill="1" applyBorder="1" applyAlignment="1">
      <alignment vertical="center"/>
    </xf>
    <xf numFmtId="164" fontId="11" fillId="4" borderId="6" xfId="0" applyNumberFormat="1" applyFont="1" applyFill="1" applyBorder="1" applyAlignment="1">
      <alignment horizontal="right" vertical="center"/>
    </xf>
    <xf numFmtId="2" fontId="11" fillId="4" borderId="6" xfId="0" applyNumberFormat="1" applyFont="1" applyFill="1" applyBorder="1" applyAlignment="1">
      <alignment horizontal="right" vertical="center"/>
    </xf>
    <xf numFmtId="2" fontId="11" fillId="4" borderId="7" xfId="0" applyNumberFormat="1" applyFont="1" applyFill="1" applyBorder="1" applyAlignment="1">
      <alignment horizontal="right" vertical="center"/>
    </xf>
    <xf numFmtId="49" fontId="5" fillId="4" borderId="1" xfId="0" applyNumberFormat="1" applyFont="1" applyFill="1" applyBorder="1" applyAlignment="1">
      <alignment horizontal="center" wrapText="1"/>
    </xf>
    <xf numFmtId="0" fontId="5" fillId="4" borderId="12" xfId="0" applyFont="1" applyFill="1" applyBorder="1"/>
    <xf numFmtId="0" fontId="5" fillId="4" borderId="2" xfId="0" applyFont="1" applyFill="1" applyBorder="1"/>
    <xf numFmtId="10" fontId="5" fillId="4" borderId="1" xfId="0" applyNumberFormat="1" applyFont="1" applyFill="1" applyBorder="1" applyAlignment="1">
      <alignment horizontal="center" wrapText="1"/>
    </xf>
    <xf numFmtId="0" fontId="11" fillId="4" borderId="12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164" fontId="11" fillId="4" borderId="1" xfId="0" applyNumberFormat="1" applyFont="1" applyFill="1" applyBorder="1" applyAlignment="1">
      <alignment horizontal="right" vertical="center"/>
    </xf>
    <xf numFmtId="164" fontId="11" fillId="4" borderId="11" xfId="0" applyNumberFormat="1" applyFont="1" applyFill="1" applyBorder="1" applyAlignment="1">
      <alignment horizontal="right" vertical="center"/>
    </xf>
    <xf numFmtId="2" fontId="11" fillId="4" borderId="11" xfId="0" applyNumberFormat="1" applyFont="1" applyFill="1" applyBorder="1" applyAlignment="1">
      <alignment horizontal="right"/>
    </xf>
    <xf numFmtId="2" fontId="7" fillId="4" borderId="1" xfId="0" applyNumberFormat="1" applyFont="1" applyFill="1" applyBorder="1" applyAlignment="1">
      <alignment horizontal="right"/>
    </xf>
    <xf numFmtId="164" fontId="5" fillId="4" borderId="13" xfId="0" applyNumberFormat="1" applyFont="1" applyFill="1" applyBorder="1" applyAlignment="1">
      <alignment horizontal="center" wrapText="1"/>
    </xf>
    <xf numFmtId="49" fontId="5" fillId="4" borderId="13" xfId="0" applyNumberFormat="1" applyFont="1" applyFill="1" applyBorder="1" applyAlignment="1">
      <alignment horizontal="center" wrapText="1"/>
    </xf>
    <xf numFmtId="164" fontId="11" fillId="4" borderId="19" xfId="0" applyNumberFormat="1" applyFont="1" applyFill="1" applyBorder="1" applyAlignment="1">
      <alignment horizontal="right"/>
    </xf>
    <xf numFmtId="2" fontId="11" fillId="4" borderId="19" xfId="0" applyNumberFormat="1" applyFont="1" applyFill="1" applyBorder="1" applyAlignment="1">
      <alignment horizontal="right"/>
    </xf>
    <xf numFmtId="0" fontId="3" fillId="0" borderId="8" xfId="0" applyFont="1" applyBorder="1" applyAlignment="1">
      <alignment horizontal="left"/>
    </xf>
    <xf numFmtId="164" fontId="7" fillId="0" borderId="9" xfId="0" applyNumberFormat="1" applyFont="1" applyBorder="1" applyAlignment="1">
      <alignment horizontal="right"/>
    </xf>
    <xf numFmtId="2" fontId="7" fillId="0" borderId="10" xfId="0" applyNumberFormat="1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164" fontId="7" fillId="0" borderId="6" xfId="0" applyNumberFormat="1" applyFont="1" applyBorder="1" applyAlignment="1">
      <alignment horizontal="right"/>
    </xf>
    <xf numFmtId="10" fontId="7" fillId="0" borderId="6" xfId="0" applyNumberFormat="1" applyFont="1" applyBorder="1" applyAlignment="1">
      <alignment horizontal="right"/>
    </xf>
    <xf numFmtId="10" fontId="7" fillId="0" borderId="7" xfId="0" applyNumberFormat="1" applyFont="1" applyBorder="1" applyAlignment="1">
      <alignment horizontal="right"/>
    </xf>
    <xf numFmtId="0" fontId="3" fillId="0" borderId="13" xfId="0" applyFont="1" applyBorder="1"/>
    <xf numFmtId="0" fontId="3" fillId="0" borderId="14" xfId="0" applyFont="1" applyBorder="1"/>
    <xf numFmtId="0" fontId="3" fillId="0" borderId="19" xfId="0" applyFont="1" applyBorder="1" applyAlignment="1">
      <alignment horizontal="left"/>
    </xf>
    <xf numFmtId="164" fontId="7" fillId="0" borderId="13" xfId="0" applyNumberFormat="1" applyFont="1" applyBorder="1" applyAlignment="1">
      <alignment horizontal="right"/>
    </xf>
    <xf numFmtId="164" fontId="7" fillId="0" borderId="19" xfId="0" applyNumberFormat="1" applyFont="1" applyBorder="1" applyAlignment="1">
      <alignment horizontal="right"/>
    </xf>
    <xf numFmtId="2" fontId="7" fillId="0" borderId="13" xfId="0" applyNumberFormat="1" applyFont="1" applyBorder="1" applyAlignment="1">
      <alignment horizontal="right"/>
    </xf>
    <xf numFmtId="2" fontId="7" fillId="0" borderId="14" xfId="0" applyNumberFormat="1" applyFont="1" applyBorder="1" applyAlignment="1">
      <alignment horizontal="right"/>
    </xf>
    <xf numFmtId="10" fontId="7" fillId="0" borderId="19" xfId="0" applyNumberFormat="1" applyFont="1" applyBorder="1" applyAlignment="1">
      <alignment horizontal="right"/>
    </xf>
    <xf numFmtId="2" fontId="15" fillId="4" borderId="0" xfId="0" applyNumberFormat="1" applyFont="1" applyFill="1" applyBorder="1" applyAlignment="1">
      <alignment horizontal="right"/>
    </xf>
    <xf numFmtId="2" fontId="15" fillId="4" borderId="4" xfId="0" applyNumberFormat="1" applyFont="1" applyFill="1" applyBorder="1" applyAlignment="1">
      <alignment horizontal="right"/>
    </xf>
    <xf numFmtId="4" fontId="11" fillId="4" borderId="6" xfId="0" applyNumberFormat="1" applyFont="1" applyFill="1" applyBorder="1" applyAlignment="1">
      <alignment horizontal="right" vertical="center"/>
    </xf>
    <xf numFmtId="2" fontId="15" fillId="4" borderId="6" xfId="0" applyNumberFormat="1" applyFont="1" applyFill="1" applyBorder="1" applyAlignment="1">
      <alignment horizontal="right" vertical="center"/>
    </xf>
    <xf numFmtId="2" fontId="15" fillId="4" borderId="7" xfId="0" applyNumberFormat="1" applyFont="1" applyFill="1" applyBorder="1" applyAlignment="1">
      <alignment horizontal="right" vertical="center"/>
    </xf>
    <xf numFmtId="4" fontId="11" fillId="3" borderId="0" xfId="0" applyNumberFormat="1" applyFont="1" applyFill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4" fontId="11" fillId="4" borderId="0" xfId="0" applyNumberFormat="1" applyFont="1" applyFill="1" applyBorder="1" applyAlignment="1">
      <alignment horizontal="right"/>
    </xf>
    <xf numFmtId="4" fontId="11" fillId="0" borderId="0" xfId="0" applyNumberFormat="1" applyFont="1" applyBorder="1" applyAlignment="1">
      <alignment horizontal="right"/>
    </xf>
    <xf numFmtId="4" fontId="11" fillId="5" borderId="0" xfId="0" applyNumberFormat="1" applyFont="1" applyFill="1" applyBorder="1" applyAlignment="1">
      <alignment horizontal="right"/>
    </xf>
    <xf numFmtId="4" fontId="13" fillId="0" borderId="0" xfId="0" applyNumberFormat="1" applyFont="1" applyBorder="1" applyAlignment="1">
      <alignment horizontal="right"/>
    </xf>
    <xf numFmtId="4" fontId="13" fillId="7" borderId="0" xfId="0" applyNumberFormat="1" applyFont="1" applyFill="1" applyBorder="1" applyAlignment="1">
      <alignment horizontal="right"/>
    </xf>
    <xf numFmtId="4" fontId="5" fillId="0" borderId="0" xfId="0" applyNumberFormat="1" applyFont="1" applyBorder="1" applyAlignment="1">
      <alignment horizontal="right"/>
    </xf>
    <xf numFmtId="4" fontId="5" fillId="8" borderId="0" xfId="0" applyNumberFormat="1" applyFont="1" applyFill="1" applyBorder="1" applyAlignment="1">
      <alignment horizontal="right"/>
    </xf>
    <xf numFmtId="4" fontId="7" fillId="0" borderId="0" xfId="0" applyNumberFormat="1" applyFont="1" applyBorder="1" applyAlignment="1">
      <alignment horizontal="right"/>
    </xf>
    <xf numFmtId="4" fontId="7" fillId="6" borderId="0" xfId="0" applyNumberFormat="1" applyFont="1" applyFill="1" applyBorder="1" applyAlignment="1">
      <alignment horizontal="right"/>
    </xf>
    <xf numFmtId="4" fontId="1" fillId="9" borderId="0" xfId="0" applyNumberFormat="1" applyFont="1" applyFill="1" applyBorder="1" applyAlignment="1">
      <alignment horizontal="right"/>
    </xf>
    <xf numFmtId="4" fontId="3" fillId="0" borderId="9" xfId="0" applyNumberFormat="1" applyFont="1" applyBorder="1" applyAlignment="1">
      <alignment horizontal="right"/>
    </xf>
    <xf numFmtId="2" fontId="3" fillId="10" borderId="10" xfId="0" applyNumberFormat="1" applyFont="1" applyFill="1" applyBorder="1" applyAlignment="1">
      <alignment horizontal="right"/>
    </xf>
    <xf numFmtId="0" fontId="3" fillId="0" borderId="5" xfId="0" applyFont="1" applyBorder="1"/>
    <xf numFmtId="0" fontId="3" fillId="0" borderId="6" xfId="0" applyFont="1" applyBorder="1"/>
    <xf numFmtId="164" fontId="3" fillId="0" borderId="6" xfId="0" applyNumberFormat="1" applyFont="1" applyBorder="1" applyAlignment="1">
      <alignment horizontal="right"/>
    </xf>
    <xf numFmtId="4" fontId="3" fillId="0" borderId="6" xfId="0" applyNumberFormat="1" applyFont="1" applyBorder="1" applyAlignment="1">
      <alignment horizontal="right"/>
    </xf>
    <xf numFmtId="2" fontId="3" fillId="10" borderId="6" xfId="0" applyNumberFormat="1" applyFont="1" applyFill="1" applyBorder="1" applyAlignment="1">
      <alignment horizontal="right"/>
    </xf>
    <xf numFmtId="2" fontId="3" fillId="10" borderId="7" xfId="0" applyNumberFormat="1" applyFont="1" applyFill="1" applyBorder="1" applyAlignment="1">
      <alignment horizontal="right"/>
    </xf>
    <xf numFmtId="0" fontId="28" fillId="10" borderId="15" xfId="0" applyFont="1" applyFill="1" applyBorder="1"/>
    <xf numFmtId="164" fontId="28" fillId="10" borderId="0" xfId="0" applyNumberFormat="1" applyFont="1" applyFill="1" applyBorder="1"/>
    <xf numFmtId="2" fontId="28" fillId="10" borderId="4" xfId="0" applyNumberFormat="1" applyFont="1" applyFill="1" applyBorder="1" applyAlignment="1">
      <alignment horizontal="right"/>
    </xf>
    <xf numFmtId="0" fontId="11" fillId="4" borderId="3" xfId="0" applyFont="1" applyFill="1" applyBorder="1" applyAlignment="1">
      <alignment horizontal="left"/>
    </xf>
    <xf numFmtId="0" fontId="11" fillId="4" borderId="0" xfId="0" applyFont="1" applyFill="1" applyBorder="1" applyAlignment="1">
      <alignment horizontal="center"/>
    </xf>
    <xf numFmtId="164" fontId="6" fillId="4" borderId="0" xfId="0" applyNumberFormat="1" applyFont="1" applyFill="1" applyBorder="1" applyAlignment="1">
      <alignment horizontal="right"/>
    </xf>
    <xf numFmtId="10" fontId="6" fillId="4" borderId="0" xfId="0" applyNumberFormat="1" applyFont="1" applyFill="1" applyBorder="1" applyAlignment="1">
      <alignment horizontal="right"/>
    </xf>
    <xf numFmtId="10" fontId="6" fillId="4" borderId="4" xfId="0" applyNumberFormat="1" applyFont="1" applyFill="1" applyBorder="1" applyAlignment="1">
      <alignment horizontal="right"/>
    </xf>
    <xf numFmtId="0" fontId="6" fillId="4" borderId="3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10" fontId="11" fillId="10" borderId="0" xfId="0" applyNumberFormat="1" applyFont="1" applyFill="1" applyBorder="1" applyAlignment="1">
      <alignment horizontal="right"/>
    </xf>
    <xf numFmtId="10" fontId="11" fillId="10" borderId="4" xfId="0" applyNumberFormat="1" applyFont="1" applyFill="1" applyBorder="1" applyAlignment="1">
      <alignment horizontal="right"/>
    </xf>
    <xf numFmtId="0" fontId="3" fillId="4" borderId="3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164" fontId="3" fillId="4" borderId="0" xfId="0" applyNumberFormat="1" applyFont="1" applyFill="1" applyBorder="1" applyAlignment="1">
      <alignment horizontal="right"/>
    </xf>
    <xf numFmtId="10" fontId="3" fillId="4" borderId="0" xfId="0" applyNumberFormat="1" applyFont="1" applyFill="1" applyBorder="1" applyAlignment="1">
      <alignment horizontal="right"/>
    </xf>
    <xf numFmtId="10" fontId="3" fillId="4" borderId="4" xfId="0" applyNumberFormat="1" applyFont="1" applyFill="1" applyBorder="1" applyAlignment="1">
      <alignment horizontal="right"/>
    </xf>
    <xf numFmtId="0" fontId="13" fillId="10" borderId="3" xfId="0" applyFont="1" applyFill="1" applyBorder="1"/>
    <xf numFmtId="0" fontId="13" fillId="10" borderId="0" xfId="0" applyFont="1" applyFill="1" applyBorder="1"/>
    <xf numFmtId="164" fontId="13" fillId="10" borderId="0" xfId="0" applyNumberFormat="1" applyFont="1" applyFill="1" applyBorder="1" applyAlignment="1">
      <alignment horizontal="right"/>
    </xf>
    <xf numFmtId="10" fontId="13" fillId="10" borderId="0" xfId="0" applyNumberFormat="1" applyFont="1" applyFill="1" applyBorder="1" applyAlignment="1">
      <alignment horizontal="right"/>
    </xf>
    <xf numFmtId="10" fontId="13" fillId="10" borderId="4" xfId="0" applyNumberFormat="1" applyFont="1" applyFill="1" applyBorder="1" applyAlignment="1">
      <alignment horizontal="right"/>
    </xf>
    <xf numFmtId="0" fontId="1" fillId="10" borderId="3" xfId="0" applyFont="1" applyFill="1" applyBorder="1"/>
    <xf numFmtId="0" fontId="1" fillId="10" borderId="0" xfId="0" applyFont="1" applyFill="1" applyBorder="1"/>
    <xf numFmtId="164" fontId="1" fillId="10" borderId="0" xfId="0" applyNumberFormat="1" applyFont="1" applyFill="1" applyBorder="1" applyAlignment="1">
      <alignment horizontal="right"/>
    </xf>
    <xf numFmtId="164" fontId="5" fillId="10" borderId="0" xfId="0" applyNumberFormat="1" applyFont="1" applyFill="1" applyBorder="1" applyAlignment="1">
      <alignment horizontal="right"/>
    </xf>
    <xf numFmtId="164" fontId="0" fillId="10" borderId="0" xfId="0" applyNumberFormat="1" applyFill="1" applyBorder="1" applyAlignment="1">
      <alignment horizontal="right"/>
    </xf>
    <xf numFmtId="10" fontId="0" fillId="10" borderId="0" xfId="0" applyNumberFormat="1" applyFill="1" applyBorder="1" applyAlignment="1">
      <alignment horizontal="right"/>
    </xf>
    <xf numFmtId="10" fontId="0" fillId="10" borderId="4" xfId="0" applyNumberFormat="1" applyFill="1" applyBorder="1" applyAlignment="1">
      <alignment horizontal="right"/>
    </xf>
    <xf numFmtId="0" fontId="5" fillId="10" borderId="3" xfId="0" applyFont="1" applyFill="1" applyBorder="1"/>
    <xf numFmtId="0" fontId="5" fillId="10" borderId="0" xfId="0" applyFont="1" applyFill="1" applyBorder="1"/>
    <xf numFmtId="10" fontId="5" fillId="10" borderId="0" xfId="0" applyNumberFormat="1" applyFont="1" applyFill="1" applyBorder="1" applyAlignment="1">
      <alignment horizontal="right"/>
    </xf>
    <xf numFmtId="10" fontId="5" fillId="10" borderId="4" xfId="0" applyNumberFormat="1" applyFont="1" applyFill="1" applyBorder="1" applyAlignment="1">
      <alignment horizontal="right"/>
    </xf>
    <xf numFmtId="164" fontId="7" fillId="10" borderId="0" xfId="0" applyNumberFormat="1" applyFont="1" applyFill="1" applyBorder="1" applyAlignment="1">
      <alignment horizontal="right"/>
    </xf>
    <xf numFmtId="0" fontId="7" fillId="10" borderId="3" xfId="0" applyFont="1" applyFill="1" applyBorder="1"/>
    <xf numFmtId="0" fontId="7" fillId="10" borderId="0" xfId="0" applyFont="1" applyFill="1" applyBorder="1"/>
    <xf numFmtId="10" fontId="7" fillId="10" borderId="0" xfId="0" applyNumberFormat="1" applyFont="1" applyFill="1" applyBorder="1" applyAlignment="1">
      <alignment horizontal="right"/>
    </xf>
    <xf numFmtId="10" fontId="7" fillId="10" borderId="4" xfId="0" applyNumberFormat="1" applyFont="1" applyFill="1" applyBorder="1" applyAlignment="1">
      <alignment horizontal="right"/>
    </xf>
    <xf numFmtId="10" fontId="3" fillId="0" borderId="0" xfId="0" applyNumberFormat="1" applyFont="1" applyBorder="1" applyAlignment="1">
      <alignment horizontal="right"/>
    </xf>
    <xf numFmtId="0" fontId="3" fillId="10" borderId="3" xfId="0" applyFont="1" applyFill="1" applyBorder="1"/>
    <xf numFmtId="0" fontId="3" fillId="10" borderId="0" xfId="0" applyFont="1" applyFill="1" applyBorder="1"/>
    <xf numFmtId="10" fontId="3" fillId="10" borderId="0" xfId="0" applyNumberFormat="1" applyFont="1" applyFill="1" applyBorder="1" applyAlignment="1">
      <alignment horizontal="right"/>
    </xf>
    <xf numFmtId="10" fontId="3" fillId="10" borderId="4" xfId="0" applyNumberFormat="1" applyFont="1" applyFill="1" applyBorder="1" applyAlignment="1">
      <alignment horizontal="right"/>
    </xf>
    <xf numFmtId="10" fontId="11" fillId="4" borderId="6" xfId="0" applyNumberFormat="1" applyFont="1" applyFill="1" applyBorder="1" applyAlignment="1">
      <alignment horizontal="right" vertical="center"/>
    </xf>
    <xf numFmtId="10" fontId="11" fillId="4" borderId="7" xfId="0" applyNumberFormat="1" applyFont="1" applyFill="1" applyBorder="1" applyAlignment="1">
      <alignment horizontal="right" vertical="center"/>
    </xf>
    <xf numFmtId="0" fontId="11" fillId="10" borderId="8" xfId="0" applyFont="1" applyFill="1" applyBorder="1"/>
    <xf numFmtId="0" fontId="11" fillId="10" borderId="9" xfId="0" applyFont="1" applyFill="1" applyBorder="1"/>
    <xf numFmtId="164" fontId="11" fillId="10" borderId="9" xfId="0" applyNumberFormat="1" applyFont="1" applyFill="1" applyBorder="1" applyAlignment="1">
      <alignment horizontal="right"/>
    </xf>
    <xf numFmtId="10" fontId="11" fillId="10" borderId="9" xfId="0" applyNumberFormat="1" applyFont="1" applyFill="1" applyBorder="1" applyAlignment="1">
      <alignment horizontal="right"/>
    </xf>
    <xf numFmtId="10" fontId="11" fillId="10" borderId="10" xfId="0" applyNumberFormat="1" applyFont="1" applyFill="1" applyBorder="1" applyAlignment="1">
      <alignment horizontal="right"/>
    </xf>
    <xf numFmtId="0" fontId="3" fillId="4" borderId="5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164" fontId="3" fillId="4" borderId="6" xfId="0" applyNumberFormat="1" applyFont="1" applyFill="1" applyBorder="1" applyAlignment="1">
      <alignment horizontal="right"/>
    </xf>
    <xf numFmtId="10" fontId="3" fillId="4" borderId="6" xfId="0" applyNumberFormat="1" applyFont="1" applyFill="1" applyBorder="1" applyAlignment="1">
      <alignment horizontal="right"/>
    </xf>
    <xf numFmtId="10" fontId="3" fillId="4" borderId="7" xfId="0" applyNumberFormat="1" applyFont="1" applyFill="1" applyBorder="1" applyAlignment="1">
      <alignment horizontal="right"/>
    </xf>
    <xf numFmtId="0" fontId="11" fillId="5" borderId="8" xfId="0" applyFont="1" applyFill="1" applyBorder="1"/>
    <xf numFmtId="0" fontId="11" fillId="5" borderId="9" xfId="0" applyFont="1" applyFill="1" applyBorder="1"/>
    <xf numFmtId="164" fontId="11" fillId="5" borderId="9" xfId="0" applyNumberFormat="1" applyFont="1" applyFill="1" applyBorder="1" applyAlignment="1">
      <alignment horizontal="right"/>
    </xf>
    <xf numFmtId="10" fontId="11" fillId="5" borderId="9" xfId="0" applyNumberFormat="1" applyFont="1" applyFill="1" applyBorder="1" applyAlignment="1">
      <alignment horizontal="right"/>
    </xf>
    <xf numFmtId="10" fontId="11" fillId="5" borderId="10" xfId="0" applyNumberFormat="1" applyFont="1" applyFill="1" applyBorder="1" applyAlignment="1">
      <alignment horizontal="right"/>
    </xf>
    <xf numFmtId="0" fontId="7" fillId="0" borderId="5" xfId="0" applyFont="1" applyBorder="1"/>
    <xf numFmtId="0" fontId="7" fillId="0" borderId="6" xfId="0" applyFont="1" applyBorder="1"/>
    <xf numFmtId="10" fontId="3" fillId="0" borderId="9" xfId="0" applyNumberFormat="1" applyFont="1" applyBorder="1" applyAlignment="1">
      <alignment horizontal="right"/>
    </xf>
    <xf numFmtId="10" fontId="3" fillId="0" borderId="10" xfId="0" applyNumberFormat="1" applyFont="1" applyBorder="1" applyAlignment="1">
      <alignment horizontal="right"/>
    </xf>
    <xf numFmtId="0" fontId="1" fillId="10" borderId="5" xfId="0" applyFont="1" applyFill="1" applyBorder="1"/>
    <xf numFmtId="0" fontId="1" fillId="10" borderId="6" xfId="0" applyFont="1" applyFill="1" applyBorder="1"/>
    <xf numFmtId="164" fontId="1" fillId="10" borderId="6" xfId="0" applyNumberFormat="1" applyFont="1" applyFill="1" applyBorder="1" applyAlignment="1">
      <alignment horizontal="right"/>
    </xf>
    <xf numFmtId="164" fontId="0" fillId="10" borderId="6" xfId="0" applyNumberFormat="1" applyFill="1" applyBorder="1" applyAlignment="1">
      <alignment horizontal="right"/>
    </xf>
    <xf numFmtId="10" fontId="0" fillId="10" borderId="6" xfId="0" applyNumberFormat="1" applyFill="1" applyBorder="1" applyAlignment="1">
      <alignment horizontal="right"/>
    </xf>
    <xf numFmtId="10" fontId="0" fillId="10" borderId="7" xfId="0" applyNumberFormat="1" applyFill="1" applyBorder="1" applyAlignment="1">
      <alignment horizontal="right"/>
    </xf>
    <xf numFmtId="0" fontId="13" fillId="10" borderId="8" xfId="0" applyFont="1" applyFill="1" applyBorder="1"/>
    <xf numFmtId="0" fontId="13" fillId="10" borderId="9" xfId="0" applyFont="1" applyFill="1" applyBorder="1"/>
    <xf numFmtId="164" fontId="13" fillId="10" borderId="9" xfId="0" applyNumberFormat="1" applyFont="1" applyFill="1" applyBorder="1" applyAlignment="1">
      <alignment horizontal="right"/>
    </xf>
    <xf numFmtId="10" fontId="13" fillId="10" borderId="9" xfId="0" applyNumberFormat="1" applyFont="1" applyFill="1" applyBorder="1" applyAlignment="1">
      <alignment horizontal="right"/>
    </xf>
    <xf numFmtId="10" fontId="13" fillId="10" borderId="10" xfId="0" applyNumberFormat="1" applyFont="1" applyFill="1" applyBorder="1" applyAlignment="1">
      <alignment horizontal="right"/>
    </xf>
    <xf numFmtId="0" fontId="7" fillId="10" borderId="5" xfId="0" applyFont="1" applyFill="1" applyBorder="1"/>
    <xf numFmtId="0" fontId="7" fillId="10" borderId="6" xfId="0" applyFont="1" applyFill="1" applyBorder="1"/>
    <xf numFmtId="164" fontId="7" fillId="10" borderId="6" xfId="0" applyNumberFormat="1" applyFont="1" applyFill="1" applyBorder="1" applyAlignment="1">
      <alignment horizontal="right"/>
    </xf>
    <xf numFmtId="10" fontId="7" fillId="10" borderId="6" xfId="0" applyNumberFormat="1" applyFont="1" applyFill="1" applyBorder="1" applyAlignment="1">
      <alignment horizontal="right"/>
    </xf>
    <xf numFmtId="10" fontId="7" fillId="10" borderId="7" xfId="0" applyNumberFormat="1" applyFont="1" applyFill="1" applyBorder="1" applyAlignment="1">
      <alignment horizontal="right"/>
    </xf>
    <xf numFmtId="0" fontId="3" fillId="10" borderId="8" xfId="0" applyFont="1" applyFill="1" applyBorder="1"/>
    <xf numFmtId="0" fontId="3" fillId="10" borderId="9" xfId="0" applyFont="1" applyFill="1" applyBorder="1"/>
    <xf numFmtId="164" fontId="3" fillId="10" borderId="9" xfId="0" applyNumberFormat="1" applyFont="1" applyFill="1" applyBorder="1" applyAlignment="1">
      <alignment horizontal="right"/>
    </xf>
    <xf numFmtId="10" fontId="3" fillId="10" borderId="9" xfId="0" applyNumberFormat="1" applyFont="1" applyFill="1" applyBorder="1" applyAlignment="1">
      <alignment horizontal="right"/>
    </xf>
    <xf numFmtId="10" fontId="3" fillId="10" borderId="10" xfId="0" applyNumberFormat="1" applyFont="1" applyFill="1" applyBorder="1" applyAlignment="1">
      <alignment horizontal="right"/>
    </xf>
    <xf numFmtId="0" fontId="5" fillId="10" borderId="5" xfId="0" applyFont="1" applyFill="1" applyBorder="1"/>
    <xf numFmtId="0" fontId="5" fillId="10" borderId="6" xfId="0" applyFont="1" applyFill="1" applyBorder="1"/>
    <xf numFmtId="164" fontId="5" fillId="10" borderId="6" xfId="0" applyNumberFormat="1" applyFont="1" applyFill="1" applyBorder="1" applyAlignment="1">
      <alignment horizontal="right"/>
    </xf>
    <xf numFmtId="10" fontId="5" fillId="10" borderId="6" xfId="0" applyNumberFormat="1" applyFont="1" applyFill="1" applyBorder="1" applyAlignment="1">
      <alignment horizontal="right"/>
    </xf>
    <xf numFmtId="10" fontId="5" fillId="10" borderId="7" xfId="0" applyNumberFormat="1" applyFont="1" applyFill="1" applyBorder="1" applyAlignment="1">
      <alignment horizontal="right"/>
    </xf>
    <xf numFmtId="0" fontId="7" fillId="10" borderId="8" xfId="0" applyFont="1" applyFill="1" applyBorder="1"/>
    <xf numFmtId="0" fontId="7" fillId="10" borderId="9" xfId="0" applyFont="1" applyFill="1" applyBorder="1"/>
    <xf numFmtId="164" fontId="7" fillId="10" borderId="9" xfId="0" applyNumberFormat="1" applyFont="1" applyFill="1" applyBorder="1" applyAlignment="1">
      <alignment horizontal="right"/>
    </xf>
    <xf numFmtId="10" fontId="7" fillId="10" borderId="9" xfId="0" applyNumberFormat="1" applyFont="1" applyFill="1" applyBorder="1" applyAlignment="1">
      <alignment horizontal="right"/>
    </xf>
    <xf numFmtId="10" fontId="7" fillId="10" borderId="10" xfId="0" applyNumberFormat="1" applyFont="1" applyFill="1" applyBorder="1" applyAlignment="1">
      <alignment horizontal="right"/>
    </xf>
    <xf numFmtId="0" fontId="3" fillId="10" borderId="5" xfId="0" applyFont="1" applyFill="1" applyBorder="1"/>
    <xf numFmtId="0" fontId="3" fillId="10" borderId="6" xfId="0" applyFont="1" applyFill="1" applyBorder="1"/>
    <xf numFmtId="164" fontId="3" fillId="10" borderId="6" xfId="0" applyNumberFormat="1" applyFont="1" applyFill="1" applyBorder="1" applyAlignment="1">
      <alignment horizontal="right"/>
    </xf>
    <xf numFmtId="10" fontId="3" fillId="10" borderId="6" xfId="0" applyNumberFormat="1" applyFont="1" applyFill="1" applyBorder="1" applyAlignment="1">
      <alignment horizontal="right"/>
    </xf>
    <xf numFmtId="10" fontId="3" fillId="10" borderId="7" xfId="0" applyNumberFormat="1" applyFont="1" applyFill="1" applyBorder="1" applyAlignment="1">
      <alignment horizontal="right"/>
    </xf>
    <xf numFmtId="0" fontId="5" fillId="10" borderId="8" xfId="0" applyFont="1" applyFill="1" applyBorder="1"/>
    <xf numFmtId="0" fontId="5" fillId="10" borderId="9" xfId="0" applyFont="1" applyFill="1" applyBorder="1"/>
    <xf numFmtId="164" fontId="5" fillId="10" borderId="9" xfId="0" applyNumberFormat="1" applyFont="1" applyFill="1" applyBorder="1" applyAlignment="1">
      <alignment horizontal="right"/>
    </xf>
    <xf numFmtId="10" fontId="5" fillId="10" borderId="9" xfId="0" applyNumberFormat="1" applyFont="1" applyFill="1" applyBorder="1" applyAlignment="1">
      <alignment horizontal="right"/>
    </xf>
    <xf numFmtId="10" fontId="5" fillId="10" borderId="10" xfId="0" applyNumberFormat="1" applyFont="1" applyFill="1" applyBorder="1" applyAlignment="1">
      <alignment horizontal="right"/>
    </xf>
    <xf numFmtId="0" fontId="25" fillId="0" borderId="0" xfId="0" applyFont="1" applyAlignment="1">
      <alignment horizontal="right"/>
    </xf>
    <xf numFmtId="0" fontId="4" fillId="7" borderId="12" xfId="0" applyFont="1" applyFill="1" applyBorder="1" applyAlignment="1">
      <alignment horizontal="left" wrapText="1"/>
    </xf>
    <xf numFmtId="0" fontId="4" fillId="7" borderId="2" xfId="0" applyFont="1" applyFill="1" applyBorder="1" applyAlignment="1">
      <alignment horizontal="left" wrapText="1"/>
    </xf>
    <xf numFmtId="0" fontId="23" fillId="0" borderId="0" xfId="0" applyFont="1" applyAlignment="1">
      <alignment horizontal="left"/>
    </xf>
    <xf numFmtId="0" fontId="23" fillId="0" borderId="0" xfId="0" applyFont="1"/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4" borderId="12" xfId="0" applyFont="1" applyFill="1" applyBorder="1" applyAlignment="1">
      <alignment horizontal="left" wrapText="1"/>
    </xf>
    <xf numFmtId="0" fontId="5" fillId="4" borderId="11" xfId="0" applyFont="1" applyFill="1" applyBorder="1" applyAlignment="1">
      <alignment horizontal="left" wrapText="1"/>
    </xf>
    <xf numFmtId="0" fontId="5" fillId="4" borderId="8" xfId="0" applyFont="1" applyFill="1" applyBorder="1" applyAlignment="1">
      <alignment horizontal="left" wrapText="1"/>
    </xf>
    <xf numFmtId="0" fontId="5" fillId="4" borderId="10" xfId="0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left" wrapText="1"/>
    </xf>
    <xf numFmtId="0" fontId="28" fillId="10" borderId="17" xfId="0" applyFont="1" applyFill="1" applyBorder="1" applyAlignment="1">
      <alignment horizontal="left"/>
    </xf>
    <xf numFmtId="0" fontId="28" fillId="10" borderId="0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28" fillId="10" borderId="16" xfId="0" applyFont="1" applyFill="1" applyBorder="1" applyAlignment="1">
      <alignment horizontal="left"/>
    </xf>
    <xf numFmtId="0" fontId="28" fillId="10" borderId="9" xfId="0" applyFont="1" applyFill="1" applyBorder="1" applyAlignment="1">
      <alignment horizontal="left"/>
    </xf>
  </cellXfs>
  <cellStyles count="2">
    <cellStyle name="Normalno" xfId="0" builtinId="0"/>
    <cellStyle name="Provjera ćelije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opLeftCell="A19" workbookViewId="0">
      <selection activeCell="A3" sqref="A3:I3"/>
    </sheetView>
  </sheetViews>
  <sheetFormatPr defaultRowHeight="14.4" x14ac:dyDescent="0.3"/>
  <cols>
    <col min="1" max="1" width="7.88671875" customWidth="1"/>
    <col min="2" max="2" width="50.33203125" customWidth="1"/>
    <col min="3" max="3" width="16.6640625" customWidth="1"/>
    <col min="4" max="4" width="21.5546875" customWidth="1"/>
    <col min="5" max="5" width="16.33203125" customWidth="1"/>
    <col min="6" max="7" width="18.6640625" hidden="1" customWidth="1"/>
    <col min="8" max="8" width="23" customWidth="1"/>
    <col min="9" max="9" width="22.33203125" customWidth="1"/>
    <col min="10" max="11" width="18.6640625" hidden="1" customWidth="1"/>
    <col min="12" max="12" width="17.109375" hidden="1" customWidth="1"/>
    <col min="13" max="13" width="0.109375" hidden="1" customWidth="1"/>
  </cols>
  <sheetData>
    <row r="1" spans="1:14" s="8" customFormat="1" ht="17.399999999999999" x14ac:dyDescent="0.3">
      <c r="A1" s="515" t="s">
        <v>477</v>
      </c>
      <c r="B1" s="515"/>
      <c r="C1" s="515"/>
      <c r="D1" s="515"/>
      <c r="E1" s="515"/>
      <c r="F1" s="515"/>
      <c r="G1" s="515"/>
      <c r="H1" s="515"/>
      <c r="I1" s="515"/>
      <c r="J1" s="25"/>
      <c r="K1" s="25"/>
      <c r="L1" s="25"/>
      <c r="M1" s="25"/>
      <c r="N1" s="25"/>
    </row>
    <row r="2" spans="1:14" s="8" customFormat="1" ht="17.399999999999999" x14ac:dyDescent="0.3">
      <c r="A2" s="516" t="s">
        <v>427</v>
      </c>
      <c r="B2" s="516"/>
      <c r="C2" s="516"/>
      <c r="D2" s="516"/>
      <c r="E2" s="516"/>
      <c r="F2" s="516"/>
      <c r="G2" s="516"/>
      <c r="H2" s="516"/>
      <c r="I2" s="516"/>
      <c r="J2" s="25"/>
      <c r="K2" s="25"/>
      <c r="L2" s="25"/>
      <c r="M2" s="25"/>
      <c r="N2" s="25"/>
    </row>
    <row r="3" spans="1:14" s="8" customFormat="1" ht="20.25" customHeight="1" x14ac:dyDescent="0.3">
      <c r="A3" s="516" t="s">
        <v>541</v>
      </c>
      <c r="B3" s="516"/>
      <c r="C3" s="516"/>
      <c r="D3" s="516"/>
      <c r="E3" s="516"/>
      <c r="F3" s="516"/>
      <c r="G3" s="516"/>
      <c r="H3" s="516"/>
      <c r="I3" s="516"/>
      <c r="J3" s="26"/>
      <c r="K3" s="26"/>
      <c r="L3" s="26"/>
      <c r="M3" s="25"/>
      <c r="N3" s="25"/>
    </row>
    <row r="4" spans="1:14" s="8" customFormat="1" ht="20.25" customHeight="1" x14ac:dyDescent="0.3">
      <c r="A4" s="78"/>
      <c r="B4" s="78"/>
      <c r="C4" s="78"/>
      <c r="D4" s="78"/>
      <c r="E4" s="78"/>
      <c r="F4" s="78"/>
      <c r="G4" s="78"/>
      <c r="H4" s="78"/>
      <c r="I4" s="78"/>
      <c r="J4" s="26"/>
      <c r="K4" s="26"/>
      <c r="L4" s="26"/>
      <c r="M4" s="25"/>
      <c r="N4" s="25"/>
    </row>
    <row r="5" spans="1:14" s="29" customFormat="1" ht="28.95" customHeight="1" x14ac:dyDescent="0.5">
      <c r="A5" s="27" t="s">
        <v>478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8"/>
      <c r="N5" s="28"/>
    </row>
    <row r="6" spans="1:14" s="29" customFormat="1" ht="25.8" x14ac:dyDescent="0.5">
      <c r="A6" s="27" t="s">
        <v>479</v>
      </c>
      <c r="B6" s="27"/>
      <c r="C6" s="27"/>
      <c r="D6" s="27"/>
      <c r="E6" s="27"/>
      <c r="F6" s="27"/>
      <c r="G6" s="27"/>
      <c r="H6" s="27"/>
      <c r="I6" s="27"/>
      <c r="J6" s="28"/>
      <c r="K6" s="28"/>
      <c r="L6" s="28"/>
      <c r="M6" s="28"/>
      <c r="N6" s="28"/>
    </row>
    <row r="7" spans="1:14" s="29" customFormat="1" ht="25.8" x14ac:dyDescent="0.5">
      <c r="A7" s="27"/>
      <c r="B7" s="27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4" s="31" customFormat="1" ht="25.8" x14ac:dyDescent="0.5">
      <c r="A8" s="517" t="s">
        <v>231</v>
      </c>
      <c r="B8" s="517"/>
      <c r="C8" s="517"/>
      <c r="D8" s="517"/>
      <c r="E8" s="517"/>
      <c r="F8" s="517"/>
      <c r="G8" s="517"/>
      <c r="H8" s="517"/>
      <c r="I8" s="517"/>
      <c r="J8" s="30"/>
      <c r="K8" s="30"/>
      <c r="L8" s="30"/>
      <c r="M8" s="30"/>
      <c r="N8" s="30"/>
    </row>
    <row r="9" spans="1:14" s="35" customFormat="1" ht="17.399999999999999" customHeight="1" x14ac:dyDescent="0.3">
      <c r="A9" s="518" t="s">
        <v>232</v>
      </c>
      <c r="B9" s="518"/>
      <c r="C9" s="518"/>
      <c r="D9" s="518"/>
      <c r="E9" s="518"/>
      <c r="F9" s="518"/>
      <c r="G9" s="518"/>
      <c r="H9" s="518"/>
      <c r="I9" s="518"/>
    </row>
    <row r="10" spans="1:14" s="37" customFormat="1" ht="18" x14ac:dyDescent="0.35">
      <c r="A10" s="36" t="s">
        <v>480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</row>
    <row r="11" spans="1:14" s="33" customFormat="1" ht="21" x14ac:dyDescent="0.4">
      <c r="A11" s="34" t="s">
        <v>484</v>
      </c>
      <c r="B11" s="32"/>
      <c r="C11" s="32"/>
      <c r="D11" s="32"/>
      <c r="E11" s="32"/>
      <c r="F11" s="32"/>
      <c r="G11" s="32"/>
      <c r="H11" s="32"/>
      <c r="I11" s="312" t="s">
        <v>505</v>
      </c>
      <c r="J11" s="32"/>
      <c r="K11" s="32"/>
      <c r="L11" s="32"/>
      <c r="M11" s="32"/>
      <c r="N11" s="32"/>
    </row>
    <row r="12" spans="1:14" s="37" customFormat="1" ht="43.2" customHeight="1" x14ac:dyDescent="0.35">
      <c r="A12" s="513" t="s">
        <v>233</v>
      </c>
      <c r="B12" s="514"/>
      <c r="C12" s="305" t="s">
        <v>501</v>
      </c>
      <c r="D12" s="307" t="s">
        <v>481</v>
      </c>
      <c r="E12" s="310" t="s">
        <v>502</v>
      </c>
      <c r="F12" s="308" t="s">
        <v>234</v>
      </c>
      <c r="G12" s="302" t="s">
        <v>235</v>
      </c>
      <c r="H12" s="302" t="s">
        <v>499</v>
      </c>
      <c r="I12" s="302" t="s">
        <v>500</v>
      </c>
      <c r="J12" s="303" t="s">
        <v>236</v>
      </c>
      <c r="K12" s="304" t="s">
        <v>237</v>
      </c>
      <c r="L12" s="304" t="s">
        <v>238</v>
      </c>
    </row>
    <row r="13" spans="1:14" s="298" customFormat="1" ht="20.399999999999999" customHeight="1" x14ac:dyDescent="0.2">
      <c r="A13" s="301"/>
      <c r="B13" s="299">
        <v>1</v>
      </c>
      <c r="C13" s="299">
        <v>2</v>
      </c>
      <c r="D13" s="299" t="s">
        <v>0</v>
      </c>
      <c r="E13" s="309" t="s">
        <v>1</v>
      </c>
      <c r="F13" s="299"/>
      <c r="G13" s="299"/>
      <c r="H13" s="299" t="s">
        <v>498</v>
      </c>
      <c r="I13" s="299" t="s">
        <v>2</v>
      </c>
      <c r="J13" s="300"/>
      <c r="K13" s="300"/>
      <c r="L13" s="300"/>
    </row>
    <row r="14" spans="1:14" s="11" customFormat="1" ht="18.600000000000001" customHeight="1" x14ac:dyDescent="0.3">
      <c r="A14" s="40" t="s">
        <v>2</v>
      </c>
      <c r="B14" s="139" t="s">
        <v>135</v>
      </c>
      <c r="C14" s="140">
        <v>3712068</v>
      </c>
      <c r="D14" s="140">
        <v>25499800</v>
      </c>
      <c r="E14" s="142">
        <v>5089574</v>
      </c>
      <c r="F14" s="140">
        <f t="shared" ref="F14:F18" si="0">G14-E14</f>
        <v>-5089574</v>
      </c>
      <c r="G14" s="140">
        <v>0</v>
      </c>
      <c r="H14" s="297">
        <f>IF(C14&lt;&gt;0,E14/C14,"-")*100</f>
        <v>137.10885684206215</v>
      </c>
      <c r="I14" s="183">
        <f>IF(D14&lt;&gt;0,E14/D14,"-")*100</f>
        <v>19.959270268786423</v>
      </c>
      <c r="J14" s="41">
        <v>0</v>
      </c>
      <c r="K14" s="41">
        <v>0</v>
      </c>
      <c r="L14" s="41">
        <v>0</v>
      </c>
    </row>
    <row r="15" spans="1:14" s="11" customFormat="1" ht="18" customHeight="1" x14ac:dyDescent="0.3">
      <c r="A15" s="40">
        <v>7</v>
      </c>
      <c r="B15" s="139" t="s">
        <v>181</v>
      </c>
      <c r="C15" s="140">
        <v>4414</v>
      </c>
      <c r="D15" s="140">
        <v>4000</v>
      </c>
      <c r="E15" s="142">
        <v>575</v>
      </c>
      <c r="F15" s="140">
        <f t="shared" si="0"/>
        <v>-575</v>
      </c>
      <c r="G15" s="140">
        <v>0</v>
      </c>
      <c r="H15" s="297">
        <f t="shared" ref="H15:H20" si="1">IF(C15&lt;&gt;0,E15/C15,"-")</f>
        <v>0.13026733121884912</v>
      </c>
      <c r="I15" s="183">
        <f t="shared" ref="I15:I19" si="2">IF(D15&lt;&gt;0,E15/D15,"-")*100</f>
        <v>14.374999999999998</v>
      </c>
      <c r="J15" s="41">
        <v>0</v>
      </c>
      <c r="K15" s="41">
        <v>0</v>
      </c>
      <c r="L15" s="41">
        <v>0</v>
      </c>
    </row>
    <row r="16" spans="1:14" s="11" customFormat="1" ht="18" customHeight="1" x14ac:dyDescent="0.3">
      <c r="A16" s="40"/>
      <c r="B16" s="139" t="s">
        <v>239</v>
      </c>
      <c r="C16" s="140">
        <f>SUM(C14:C15)</f>
        <v>3716482</v>
      </c>
      <c r="D16" s="140">
        <f>SUM(D14:D15)</f>
        <v>25503800</v>
      </c>
      <c r="E16" s="142">
        <f>SUM(E14:E15)</f>
        <v>5090149</v>
      </c>
      <c r="F16" s="140"/>
      <c r="G16" s="140"/>
      <c r="H16" s="306">
        <f t="shared" si="1"/>
        <v>1.3696148669628967</v>
      </c>
      <c r="I16" s="184">
        <f t="shared" si="2"/>
        <v>19.958394435339049</v>
      </c>
      <c r="J16" s="41"/>
      <c r="K16" s="41"/>
      <c r="L16" s="41"/>
    </row>
    <row r="17" spans="1:14" s="11" customFormat="1" ht="18" customHeight="1" x14ac:dyDescent="0.3">
      <c r="A17" s="43">
        <v>3</v>
      </c>
      <c r="B17" s="44" t="s">
        <v>136</v>
      </c>
      <c r="C17" s="45">
        <v>2189976</v>
      </c>
      <c r="D17" s="45">
        <v>5973800</v>
      </c>
      <c r="E17" s="46">
        <v>2941915</v>
      </c>
      <c r="F17" s="45">
        <f t="shared" si="0"/>
        <v>-2941915</v>
      </c>
      <c r="G17" s="45">
        <v>0</v>
      </c>
      <c r="H17" s="297">
        <f t="shared" si="1"/>
        <v>1.3433549043459836</v>
      </c>
      <c r="I17" s="183">
        <f t="shared" si="2"/>
        <v>49.246961732900331</v>
      </c>
      <c r="J17" s="45">
        <v>0</v>
      </c>
      <c r="K17" s="45">
        <v>0</v>
      </c>
      <c r="L17" s="45">
        <v>0</v>
      </c>
    </row>
    <row r="18" spans="1:14" s="11" customFormat="1" ht="18" customHeight="1" x14ac:dyDescent="0.3">
      <c r="A18" s="40">
        <v>4</v>
      </c>
      <c r="B18" s="139" t="s">
        <v>177</v>
      </c>
      <c r="C18" s="140">
        <v>1122601</v>
      </c>
      <c r="D18" s="140">
        <v>18230000</v>
      </c>
      <c r="E18" s="142">
        <v>1443660</v>
      </c>
      <c r="F18" s="140">
        <f t="shared" si="0"/>
        <v>-1443660</v>
      </c>
      <c r="G18" s="140">
        <v>0</v>
      </c>
      <c r="H18" s="297">
        <f t="shared" si="1"/>
        <v>1.2859956476076539</v>
      </c>
      <c r="I18" s="183">
        <f t="shared" si="2"/>
        <v>7.9191442676906201</v>
      </c>
      <c r="J18" s="41">
        <v>0</v>
      </c>
      <c r="K18" s="41">
        <v>0</v>
      </c>
      <c r="L18" s="41">
        <v>0</v>
      </c>
    </row>
    <row r="19" spans="1:14" s="11" customFormat="1" ht="18" customHeight="1" x14ac:dyDescent="0.3">
      <c r="A19" s="143"/>
      <c r="B19" s="144" t="s">
        <v>240</v>
      </c>
      <c r="C19" s="145">
        <f>SUM(C17:C18)</f>
        <v>3312577</v>
      </c>
      <c r="D19" s="145">
        <f>SUM(D17:D18)</f>
        <v>24203800</v>
      </c>
      <c r="E19" s="146">
        <f>SUM(E17:E18)</f>
        <v>4385575</v>
      </c>
      <c r="F19" s="145"/>
      <c r="G19" s="145"/>
      <c r="H19" s="306">
        <f t="shared" si="1"/>
        <v>1.3239163950000257</v>
      </c>
      <c r="I19" s="184">
        <f t="shared" si="2"/>
        <v>18.119365554169182</v>
      </c>
      <c r="J19" s="41"/>
      <c r="K19" s="41"/>
      <c r="L19" s="41"/>
    </row>
    <row r="20" spans="1:14" s="11" customFormat="1" ht="25.2" customHeight="1" x14ac:dyDescent="0.3">
      <c r="A20" s="49" t="s">
        <v>503</v>
      </c>
      <c r="B20" s="50"/>
      <c r="C20" s="48"/>
      <c r="D20" s="48"/>
      <c r="E20" s="311" t="s">
        <v>504</v>
      </c>
      <c r="F20" s="48">
        <f t="shared" ref="F20" si="3">G20-E20</f>
        <v>-704575</v>
      </c>
      <c r="G20" s="48">
        <f>G14+G15-G17-G18</f>
        <v>0</v>
      </c>
      <c r="H20" s="51" t="str">
        <f t="shared" si="1"/>
        <v>-</v>
      </c>
      <c r="I20" s="52" t="str">
        <f t="shared" ref="I20" si="4">IF(D20&lt;&gt;0,E20/D20,"-")</f>
        <v>-</v>
      </c>
      <c r="J20" s="48">
        <f>J14+J15-J17-J18</f>
        <v>0</v>
      </c>
      <c r="K20" s="48">
        <f>K14+K15-K17-K18</f>
        <v>0</v>
      </c>
      <c r="L20" s="48">
        <f>L14+L15-L17-L18</f>
        <v>0</v>
      </c>
    </row>
    <row r="21" spans="1:14" s="8" customFormat="1" ht="17.399999999999999" customHeight="1" x14ac:dyDescent="0.3">
      <c r="B21" s="53"/>
      <c r="C21" s="54"/>
      <c r="D21" s="54"/>
      <c r="E21" s="54"/>
      <c r="F21" s="54"/>
      <c r="G21" s="54"/>
      <c r="H21" s="55"/>
      <c r="I21" s="55"/>
      <c r="J21" s="54"/>
      <c r="K21" s="54"/>
      <c r="L21" s="54"/>
    </row>
    <row r="22" spans="1:14" s="33" customFormat="1" ht="21" x14ac:dyDescent="0.4">
      <c r="A22" s="34" t="s">
        <v>241</v>
      </c>
      <c r="B22" s="32"/>
      <c r="C22" s="32"/>
      <c r="D22" s="32"/>
      <c r="E22" s="32"/>
      <c r="F22" s="32"/>
      <c r="G22" s="32"/>
      <c r="H22" s="32"/>
      <c r="I22" s="312" t="s">
        <v>506</v>
      </c>
      <c r="J22" s="32"/>
      <c r="K22" s="32"/>
      <c r="L22" s="32"/>
      <c r="M22" s="32"/>
      <c r="N22" s="32"/>
    </row>
    <row r="23" spans="1:14" s="33" customFormat="1" ht="39" customHeight="1" x14ac:dyDescent="0.4">
      <c r="A23" s="513" t="s">
        <v>233</v>
      </c>
      <c r="B23" s="514"/>
      <c r="C23" s="305" t="s">
        <v>501</v>
      </c>
      <c r="D23" s="307" t="s">
        <v>481</v>
      </c>
      <c r="E23" s="310" t="s">
        <v>502</v>
      </c>
      <c r="F23" s="308" t="s">
        <v>234</v>
      </c>
      <c r="G23" s="302" t="s">
        <v>235</v>
      </c>
      <c r="H23" s="302" t="s">
        <v>499</v>
      </c>
      <c r="I23" s="302" t="s">
        <v>500</v>
      </c>
      <c r="J23" s="39" t="str">
        <f>J12</f>
        <v>Plan za iduću godinu</v>
      </c>
      <c r="K23" s="38" t="str">
        <f>K12</f>
        <v>Projekcija za+1.</v>
      </c>
      <c r="L23" s="38" t="s">
        <v>141</v>
      </c>
    </row>
    <row r="24" spans="1:14" s="33" customFormat="1" ht="19.2" customHeight="1" x14ac:dyDescent="0.4">
      <c r="A24" s="301"/>
      <c r="B24" s="299">
        <v>1</v>
      </c>
      <c r="C24" s="299">
        <v>2</v>
      </c>
      <c r="D24" s="299" t="s">
        <v>0</v>
      </c>
      <c r="E24" s="309" t="s">
        <v>1</v>
      </c>
      <c r="F24" s="299"/>
      <c r="G24" s="299"/>
      <c r="H24" s="299" t="s">
        <v>498</v>
      </c>
      <c r="I24" s="299" t="s">
        <v>2</v>
      </c>
      <c r="J24" s="313"/>
      <c r="K24" s="313"/>
      <c r="L24" s="313"/>
    </row>
    <row r="25" spans="1:14" s="11" customFormat="1" ht="18" customHeight="1" x14ac:dyDescent="0.3">
      <c r="A25" s="40">
        <v>8</v>
      </c>
      <c r="B25" s="139" t="s">
        <v>242</v>
      </c>
      <c r="C25" s="140">
        <v>0</v>
      </c>
      <c r="D25" s="140">
        <v>0</v>
      </c>
      <c r="E25" s="140">
        <v>0</v>
      </c>
      <c r="F25" s="140">
        <f>G25-E25</f>
        <v>0</v>
      </c>
      <c r="G25" s="140">
        <v>0</v>
      </c>
      <c r="H25" s="141" t="str">
        <f>IF(C25&lt;&gt;0,E25/C25,"-")</f>
        <v>-</v>
      </c>
      <c r="I25" s="42" t="str">
        <f>IF(D25&lt;&gt;0,E25/D25,"-")</f>
        <v>-</v>
      </c>
      <c r="J25" s="41">
        <v>0</v>
      </c>
      <c r="K25" s="41">
        <v>0</v>
      </c>
      <c r="L25" s="41">
        <v>0</v>
      </c>
    </row>
    <row r="26" spans="1:14" s="11" customFormat="1" ht="18" customHeight="1" x14ac:dyDescent="0.3">
      <c r="A26" s="40">
        <v>5</v>
      </c>
      <c r="B26" s="139" t="s">
        <v>243</v>
      </c>
      <c r="C26" s="140">
        <v>0</v>
      </c>
      <c r="D26" s="140">
        <v>0</v>
      </c>
      <c r="E26" s="140">
        <v>0</v>
      </c>
      <c r="F26" s="140">
        <f>G26-E26</f>
        <v>0</v>
      </c>
      <c r="G26" s="140">
        <v>0</v>
      </c>
      <c r="H26" s="141" t="str">
        <f>IF(C26&lt;&gt;0,E26/C26,"-")</f>
        <v>-</v>
      </c>
      <c r="I26" s="42" t="str">
        <f>IF(D26&lt;&gt;0,E26/D26,"-")</f>
        <v>-</v>
      </c>
      <c r="J26" s="41">
        <v>0</v>
      </c>
      <c r="K26" s="41">
        <v>0</v>
      </c>
      <c r="L26" s="41">
        <v>0</v>
      </c>
    </row>
    <row r="27" spans="1:14" s="11" customFormat="1" ht="18.600000000000001" customHeight="1" x14ac:dyDescent="0.3">
      <c r="A27" s="49" t="s">
        <v>244</v>
      </c>
      <c r="B27" s="50"/>
      <c r="C27" s="48">
        <v>0</v>
      </c>
      <c r="D27" s="48">
        <f>D25-D26</f>
        <v>0</v>
      </c>
      <c r="E27" s="48">
        <v>0</v>
      </c>
      <c r="F27" s="48">
        <f>F25-F26</f>
        <v>0</v>
      </c>
      <c r="G27" s="48">
        <f>G25-G26</f>
        <v>0</v>
      </c>
      <c r="H27" s="51" t="str">
        <f>IF(C27&lt;&gt;0,E27/C27,"-")</f>
        <v>-</v>
      </c>
      <c r="I27" s="52" t="str">
        <f>IF(D27&lt;&gt;0,E27/D27,"-")</f>
        <v>-</v>
      </c>
      <c r="J27" s="47">
        <f>J25-J26</f>
        <v>0</v>
      </c>
      <c r="K27" s="47">
        <f>K25-K26</f>
        <v>0</v>
      </c>
      <c r="L27" s="47">
        <f>L25-L26</f>
        <v>0</v>
      </c>
    </row>
  </sheetData>
  <mergeCells count="7">
    <mergeCell ref="A23:B23"/>
    <mergeCell ref="A1:I1"/>
    <mergeCell ref="A2:I2"/>
    <mergeCell ref="A3:I3"/>
    <mergeCell ref="A8:I8"/>
    <mergeCell ref="A9:I9"/>
    <mergeCell ref="A12:B1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35"/>
  <sheetViews>
    <sheetView workbookViewId="0">
      <selection activeCell="A3" sqref="A3"/>
    </sheetView>
  </sheetViews>
  <sheetFormatPr defaultRowHeight="14.4" x14ac:dyDescent="0.3"/>
  <cols>
    <col min="1" max="1" width="7.88671875" customWidth="1"/>
    <col min="2" max="2" width="47.44140625" customWidth="1"/>
    <col min="3" max="3" width="15.109375" customWidth="1"/>
    <col min="4" max="4" width="16" customWidth="1"/>
    <col min="5" max="5" width="15.44140625" customWidth="1"/>
    <col min="6" max="7" width="18.6640625" hidden="1" customWidth="1"/>
    <col min="8" max="8" width="10.109375" customWidth="1"/>
    <col min="9" max="9" width="8.6640625" customWidth="1"/>
    <col min="10" max="12" width="18.6640625" hidden="1" customWidth="1"/>
  </cols>
  <sheetData>
    <row r="1" spans="1:12" ht="12" customHeight="1" x14ac:dyDescent="0.3">
      <c r="A1" s="147"/>
      <c r="C1" s="148" t="s">
        <v>485</v>
      </c>
    </row>
    <row r="2" spans="1:12" x14ac:dyDescent="0.3">
      <c r="A2" s="79" t="s">
        <v>535</v>
      </c>
      <c r="B2" s="2"/>
      <c r="C2" s="2"/>
      <c r="D2" s="2"/>
      <c r="E2" s="2"/>
      <c r="F2" s="2"/>
    </row>
    <row r="3" spans="1:12" ht="20.25" customHeight="1" x14ac:dyDescent="0.4">
      <c r="A3" s="79" t="s">
        <v>536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</row>
    <row r="4" spans="1:12" ht="20.25" customHeight="1" x14ac:dyDescent="0.4">
      <c r="A4" s="79"/>
      <c r="B4" s="77"/>
      <c r="C4" s="77"/>
      <c r="D4" s="77"/>
      <c r="E4" s="77"/>
      <c r="F4" s="77"/>
      <c r="G4" s="77"/>
      <c r="H4" s="77"/>
      <c r="I4" s="314" t="s">
        <v>507</v>
      </c>
      <c r="J4" s="77"/>
      <c r="K4" s="77"/>
      <c r="L4" s="77"/>
    </row>
    <row r="5" spans="1:12" ht="20.25" customHeight="1" x14ac:dyDescent="0.4">
      <c r="A5" s="173" t="s">
        <v>510</v>
      </c>
      <c r="B5" s="174"/>
      <c r="C5" s="174"/>
      <c r="D5" s="174"/>
      <c r="E5" s="174"/>
      <c r="F5" s="174"/>
      <c r="G5" s="175"/>
      <c r="H5" s="175"/>
      <c r="I5" s="176"/>
      <c r="J5" s="77"/>
      <c r="K5" s="77"/>
      <c r="L5" s="77"/>
    </row>
    <row r="6" spans="1:12" ht="63.75" customHeight="1" x14ac:dyDescent="0.3">
      <c r="A6" s="519" t="s">
        <v>185</v>
      </c>
      <c r="B6" s="520"/>
      <c r="C6" s="322" t="s">
        <v>519</v>
      </c>
      <c r="D6" s="323" t="s">
        <v>482</v>
      </c>
      <c r="E6" s="322" t="s">
        <v>520</v>
      </c>
      <c r="F6" s="324" t="s">
        <v>234</v>
      </c>
      <c r="G6" s="323" t="s">
        <v>430</v>
      </c>
      <c r="H6" s="322" t="s">
        <v>216</v>
      </c>
      <c r="I6" s="325" t="s">
        <v>197</v>
      </c>
      <c r="J6" s="80" t="s">
        <v>431</v>
      </c>
      <c r="K6" s="6" t="s">
        <v>141</v>
      </c>
      <c r="L6" s="6" t="s">
        <v>432</v>
      </c>
    </row>
    <row r="7" spans="1:12" s="11" customFormat="1" ht="18" customHeight="1" x14ac:dyDescent="0.3">
      <c r="A7" s="326" t="s">
        <v>2</v>
      </c>
      <c r="B7" s="327" t="s">
        <v>135</v>
      </c>
      <c r="C7" s="99">
        <f>SUBTOTAL(9,C8:C143)</f>
        <v>3712068</v>
      </c>
      <c r="D7" s="99">
        <f>SUBTOTAL(9,D8:D143)</f>
        <v>25499800</v>
      </c>
      <c r="E7" s="99">
        <f>SUBTOTAL(9,E8:E143)</f>
        <v>5089574</v>
      </c>
      <c r="F7" s="99">
        <f>G7-D7</f>
        <v>-25499800</v>
      </c>
      <c r="G7" s="99">
        <f>SUBTOTAL(9,G8:G143)</f>
        <v>0</v>
      </c>
      <c r="H7" s="209">
        <f>IF(C7&lt;&gt;0,E7/C7,"-")*100</f>
        <v>137.10885684206215</v>
      </c>
      <c r="I7" s="210">
        <f>IF(D7&lt;&gt;0,E7/D7,"-")*100</f>
        <v>19.959270268786423</v>
      </c>
      <c r="J7" s="9">
        <f>SUBTOTAL(9,J8:J143)</f>
        <v>0</v>
      </c>
      <c r="K7" s="9">
        <f>SUBTOTAL(9,K8:K143)</f>
        <v>0</v>
      </c>
      <c r="L7" s="9">
        <f>SUBTOTAL(9,L8:L143)</f>
        <v>0</v>
      </c>
    </row>
    <row r="8" spans="1:12" s="11" customFormat="1" ht="20.25" hidden="1" customHeight="1" x14ac:dyDescent="0.3">
      <c r="A8" s="149"/>
      <c r="B8" s="150"/>
      <c r="C8" s="105"/>
      <c r="D8" s="105"/>
      <c r="E8" s="105"/>
      <c r="F8" s="105"/>
      <c r="G8" s="105"/>
      <c r="H8" s="185" t="e">
        <f t="shared" ref="H8:H44" si="0">IF(C8&lt;&gt;0,E8/C8,"-")*100</f>
        <v>#VALUE!</v>
      </c>
      <c r="I8" s="186" t="e">
        <f t="shared" ref="I8:I71" si="1">IF(D8&lt;&gt;0,E8/D8,"-")*100</f>
        <v>#VALUE!</v>
      </c>
      <c r="J8" s="22"/>
      <c r="K8" s="22"/>
      <c r="L8" s="22"/>
    </row>
    <row r="9" spans="1:12" s="12" customFormat="1" ht="18" customHeight="1" x14ac:dyDescent="0.3">
      <c r="A9" s="329" t="s">
        <v>14</v>
      </c>
      <c r="B9" s="330" t="s">
        <v>130</v>
      </c>
      <c r="C9" s="331">
        <f>SUBTOTAL(9,C10:C42)</f>
        <v>2737356</v>
      </c>
      <c r="D9" s="331">
        <f>SUBTOTAL(9,D10:D42)</f>
        <v>5161500</v>
      </c>
      <c r="E9" s="331">
        <f>SUBTOTAL(9,E10:E42)</f>
        <v>2370125</v>
      </c>
      <c r="F9" s="331">
        <f>G9-D9</f>
        <v>-5161500</v>
      </c>
      <c r="G9" s="331">
        <f>SUBTOTAL(9,G10:G42)</f>
        <v>0</v>
      </c>
      <c r="H9" s="332">
        <f t="shared" si="0"/>
        <v>86.584463255784044</v>
      </c>
      <c r="I9" s="333">
        <f t="shared" si="1"/>
        <v>45.919306403177373</v>
      </c>
      <c r="J9" s="10">
        <f>SUBTOTAL(9,J10:J42)</f>
        <v>0</v>
      </c>
      <c r="K9" s="10">
        <f>SUBTOTAL(9,K10:K42)</f>
        <v>0</v>
      </c>
      <c r="L9" s="10">
        <f>SUBTOTAL(9,L10:L42)</f>
        <v>0</v>
      </c>
    </row>
    <row r="10" spans="1:12" ht="20.25" hidden="1" customHeight="1" x14ac:dyDescent="0.4">
      <c r="A10" s="151"/>
      <c r="B10" s="152"/>
      <c r="C10" s="88"/>
      <c r="D10" s="88"/>
      <c r="E10" s="88"/>
      <c r="F10" s="88"/>
      <c r="G10" s="88"/>
      <c r="H10" s="185" t="e">
        <f t="shared" si="0"/>
        <v>#VALUE!</v>
      </c>
      <c r="I10" s="186" t="e">
        <f t="shared" si="1"/>
        <v>#VALUE!</v>
      </c>
      <c r="J10" s="23"/>
      <c r="K10" s="23"/>
      <c r="L10" s="23"/>
    </row>
    <row r="11" spans="1:12" ht="18" customHeight="1" x14ac:dyDescent="0.3">
      <c r="A11" s="153" t="s">
        <v>38</v>
      </c>
      <c r="B11" s="154" t="s">
        <v>149</v>
      </c>
      <c r="C11" s="155">
        <f>SUBTOTAL(9,C12:C20)</f>
        <v>2685762</v>
      </c>
      <c r="D11" s="155">
        <f>SUBTOTAL(9,D12:D20)</f>
        <v>5040000</v>
      </c>
      <c r="E11" s="155">
        <f>SUBTOTAL(9,E12:E20)</f>
        <v>2341299</v>
      </c>
      <c r="F11" s="155">
        <f>G11-D11</f>
        <v>-5040000</v>
      </c>
      <c r="G11" s="155">
        <f>SUBTOTAL(9,G12:G20)</f>
        <v>0</v>
      </c>
      <c r="H11" s="188">
        <f t="shared" si="0"/>
        <v>87.174477857680614</v>
      </c>
      <c r="I11" s="189">
        <f t="shared" si="1"/>
        <v>46.454345238095243</v>
      </c>
      <c r="J11" s="14">
        <f>SUBTOTAL(9,J12:J20)</f>
        <v>0</v>
      </c>
      <c r="K11" s="14">
        <f>SUBTOTAL(9,K12:K20)</f>
        <v>0</v>
      </c>
      <c r="L11" s="14">
        <f>SUBTOTAL(9,L12:L20)</f>
        <v>0</v>
      </c>
    </row>
    <row r="12" spans="1:12" ht="20.25" hidden="1" customHeight="1" x14ac:dyDescent="0.4">
      <c r="A12" s="151"/>
      <c r="B12" s="152"/>
      <c r="C12" s="88"/>
      <c r="D12" s="88"/>
      <c r="E12" s="88"/>
      <c r="F12" s="88"/>
      <c r="G12" s="88"/>
      <c r="H12" s="185" t="e">
        <f t="shared" si="0"/>
        <v>#VALUE!</v>
      </c>
      <c r="I12" s="186" t="e">
        <f t="shared" si="1"/>
        <v>#VALUE!</v>
      </c>
      <c r="J12" s="23"/>
      <c r="K12" s="23"/>
      <c r="L12" s="23"/>
    </row>
    <row r="13" spans="1:12" s="8" customFormat="1" ht="15" hidden="1" customHeight="1" x14ac:dyDescent="0.3">
      <c r="A13" s="156" t="s">
        <v>38</v>
      </c>
      <c r="B13" s="157" t="s">
        <v>149</v>
      </c>
      <c r="C13" s="158">
        <f>SUBTOTAL(9,C14:C19)</f>
        <v>2685762</v>
      </c>
      <c r="D13" s="158">
        <f>SUBTOTAL(9,D14:D19)</f>
        <v>5040000</v>
      </c>
      <c r="E13" s="158">
        <f>SUBTOTAL(9,E14:E19)</f>
        <v>2341299</v>
      </c>
      <c r="F13" s="158">
        <f>G13-D13</f>
        <v>-5040000</v>
      </c>
      <c r="G13" s="158">
        <f>SUBTOTAL(9,G14:G19)</f>
        <v>0</v>
      </c>
      <c r="H13" s="185">
        <f t="shared" si="0"/>
        <v>87.174477857680614</v>
      </c>
      <c r="I13" s="186">
        <f t="shared" si="1"/>
        <v>46.454345238095243</v>
      </c>
      <c r="J13" s="16">
        <f>SUBTOTAL(9,J14:J19)</f>
        <v>0</v>
      </c>
      <c r="K13" s="16">
        <f>SUBTOTAL(9,K14:K19)</f>
        <v>0</v>
      </c>
      <c r="L13" s="16">
        <f>SUBTOTAL(9,L14:L19)</f>
        <v>0</v>
      </c>
    </row>
    <row r="14" spans="1:12" ht="20.25" hidden="1" customHeight="1" x14ac:dyDescent="0.4">
      <c r="A14" s="151"/>
      <c r="B14" s="152"/>
      <c r="C14" s="88"/>
      <c r="D14" s="88"/>
      <c r="E14" s="88"/>
      <c r="F14" s="88"/>
      <c r="G14" s="88"/>
      <c r="H14" s="185" t="e">
        <f t="shared" si="0"/>
        <v>#VALUE!</v>
      </c>
      <c r="I14" s="186" t="e">
        <f t="shared" si="1"/>
        <v>#VALUE!</v>
      </c>
      <c r="J14" s="23"/>
      <c r="K14" s="23"/>
      <c r="L14" s="23"/>
    </row>
    <row r="15" spans="1:12" s="7" customFormat="1" ht="15" hidden="1" customHeight="1" x14ac:dyDescent="0.3">
      <c r="A15" s="159" t="s">
        <v>38</v>
      </c>
      <c r="B15" s="160" t="s">
        <v>149</v>
      </c>
      <c r="C15" s="161">
        <f>SUBTOTAL(9,C16:C18)</f>
        <v>2685762</v>
      </c>
      <c r="D15" s="161">
        <f>SUBTOTAL(9,D16:D18)</f>
        <v>5040000</v>
      </c>
      <c r="E15" s="161">
        <f>SUBTOTAL(9,E16:E18)</f>
        <v>2341299</v>
      </c>
      <c r="F15" s="161">
        <f>G15-D15</f>
        <v>-5040000</v>
      </c>
      <c r="G15" s="161">
        <f>SUBTOTAL(9,G16:G18)</f>
        <v>0</v>
      </c>
      <c r="H15" s="185">
        <f t="shared" si="0"/>
        <v>87.174477857680614</v>
      </c>
      <c r="I15" s="186">
        <f t="shared" si="1"/>
        <v>46.454345238095243</v>
      </c>
      <c r="J15" s="19">
        <f>SUBTOTAL(9,J16:J18)</f>
        <v>0</v>
      </c>
      <c r="K15" s="19">
        <f>SUBTOTAL(9,K16:K18)</f>
        <v>0</v>
      </c>
      <c r="L15" s="19">
        <f>SUBTOTAL(9,L16:L18)</f>
        <v>0</v>
      </c>
    </row>
    <row r="16" spans="1:12" ht="20.25" hidden="1" customHeight="1" x14ac:dyDescent="0.4">
      <c r="A16" s="151"/>
      <c r="B16" s="152"/>
      <c r="C16" s="88"/>
      <c r="D16" s="88"/>
      <c r="E16" s="88"/>
      <c r="F16" s="88"/>
      <c r="G16" s="88"/>
      <c r="H16" s="185" t="e">
        <f t="shared" si="0"/>
        <v>#VALUE!</v>
      </c>
      <c r="I16" s="186" t="e">
        <f t="shared" si="1"/>
        <v>#VALUE!</v>
      </c>
      <c r="J16" s="23"/>
      <c r="K16" s="23"/>
      <c r="L16" s="23"/>
    </row>
    <row r="17" spans="1:12" s="7" customFormat="1" ht="15" customHeight="1" x14ac:dyDescent="0.25">
      <c r="A17" s="162" t="s">
        <v>97</v>
      </c>
      <c r="B17" s="163" t="s">
        <v>188</v>
      </c>
      <c r="C17" s="136">
        <v>2685762</v>
      </c>
      <c r="D17" s="136">
        <v>5040000</v>
      </c>
      <c r="E17" s="136">
        <v>2341299</v>
      </c>
      <c r="F17" s="136">
        <f>G17-D17</f>
        <v>-5040000</v>
      </c>
      <c r="G17" s="136"/>
      <c r="H17" s="215">
        <f t="shared" si="0"/>
        <v>87.174477857680614</v>
      </c>
      <c r="I17" s="216">
        <f t="shared" si="1"/>
        <v>46.454345238095243</v>
      </c>
      <c r="J17" s="3">
        <v>0</v>
      </c>
      <c r="K17" s="24">
        <v>0</v>
      </c>
      <c r="L17" s="24">
        <v>0</v>
      </c>
    </row>
    <row r="18" spans="1:12" ht="20.25" hidden="1" customHeight="1" x14ac:dyDescent="0.4">
      <c r="A18" s="149"/>
      <c r="B18" s="164"/>
      <c r="C18" s="105"/>
      <c r="D18" s="88"/>
      <c r="E18" s="88"/>
      <c r="F18" s="88"/>
      <c r="G18" s="88"/>
      <c r="H18" s="185" t="e">
        <f t="shared" si="0"/>
        <v>#VALUE!</v>
      </c>
      <c r="I18" s="186" t="e">
        <f t="shared" si="1"/>
        <v>#VALUE!</v>
      </c>
      <c r="J18" s="23"/>
      <c r="K18" s="23"/>
      <c r="L18" s="23"/>
    </row>
    <row r="19" spans="1:12" ht="20.25" hidden="1" customHeight="1" x14ac:dyDescent="0.4">
      <c r="A19" s="149"/>
      <c r="B19" s="164"/>
      <c r="C19" s="105"/>
      <c r="D19" s="88"/>
      <c r="E19" s="88"/>
      <c r="F19" s="88"/>
      <c r="G19" s="88"/>
      <c r="H19" s="185" t="e">
        <f t="shared" si="0"/>
        <v>#VALUE!</v>
      </c>
      <c r="I19" s="186" t="e">
        <f t="shared" si="1"/>
        <v>#VALUE!</v>
      </c>
      <c r="J19" s="23"/>
      <c r="K19" s="23"/>
      <c r="L19" s="23"/>
    </row>
    <row r="20" spans="1:12" ht="20.25" hidden="1" customHeight="1" x14ac:dyDescent="0.4">
      <c r="A20" s="149"/>
      <c r="B20" s="164"/>
      <c r="C20" s="105"/>
      <c r="D20" s="88"/>
      <c r="E20" s="88"/>
      <c r="F20" s="88"/>
      <c r="G20" s="88"/>
      <c r="H20" s="185" t="e">
        <f t="shared" si="0"/>
        <v>#VALUE!</v>
      </c>
      <c r="I20" s="186" t="e">
        <f t="shared" si="1"/>
        <v>#VALUE!</v>
      </c>
      <c r="J20" s="23"/>
      <c r="K20" s="23"/>
      <c r="L20" s="23"/>
    </row>
    <row r="21" spans="1:12" ht="18" customHeight="1" x14ac:dyDescent="0.3">
      <c r="A21" s="153" t="s">
        <v>39</v>
      </c>
      <c r="B21" s="154" t="s">
        <v>129</v>
      </c>
      <c r="C21" s="155">
        <f>SUBTOTAL(9,C22:C31)</f>
        <v>27765</v>
      </c>
      <c r="D21" s="155">
        <f>SUBTOTAL(9,D22:D31)</f>
        <v>81500</v>
      </c>
      <c r="E21" s="155">
        <f>SUBTOTAL(9,E22:E31)</f>
        <v>14913</v>
      </c>
      <c r="F21" s="155">
        <f>G21-D21</f>
        <v>-81500</v>
      </c>
      <c r="G21" s="155">
        <f>SUBTOTAL(9,G22:G31)</f>
        <v>0</v>
      </c>
      <c r="H21" s="188">
        <f t="shared" si="0"/>
        <v>53.711507293354941</v>
      </c>
      <c r="I21" s="189">
        <f t="shared" si="1"/>
        <v>18.298159509202456</v>
      </c>
      <c r="J21" s="14">
        <f>SUBTOTAL(9,J22:J31)</f>
        <v>0</v>
      </c>
      <c r="K21" s="14">
        <f>SUBTOTAL(9,K22:K31)</f>
        <v>0</v>
      </c>
      <c r="L21" s="14">
        <f>SUBTOTAL(9,L22:L31)</f>
        <v>0</v>
      </c>
    </row>
    <row r="22" spans="1:12" ht="20.25" hidden="1" customHeight="1" x14ac:dyDescent="0.4">
      <c r="A22" s="151"/>
      <c r="B22" s="152"/>
      <c r="C22" s="88"/>
      <c r="D22" s="88"/>
      <c r="E22" s="88"/>
      <c r="F22" s="88"/>
      <c r="G22" s="88"/>
      <c r="H22" s="185" t="e">
        <f t="shared" si="0"/>
        <v>#VALUE!</v>
      </c>
      <c r="I22" s="186" t="e">
        <f t="shared" si="1"/>
        <v>#VALUE!</v>
      </c>
      <c r="J22" s="23"/>
      <c r="K22" s="23"/>
      <c r="L22" s="23"/>
    </row>
    <row r="23" spans="1:12" s="8" customFormat="1" ht="15" hidden="1" customHeight="1" x14ac:dyDescent="0.3">
      <c r="A23" s="156" t="s">
        <v>39</v>
      </c>
      <c r="B23" s="157" t="s">
        <v>129</v>
      </c>
      <c r="C23" s="158">
        <f>SUBTOTAL(9,C24:C30)</f>
        <v>27765</v>
      </c>
      <c r="D23" s="158">
        <f>SUBTOTAL(9,D24:D30)</f>
        <v>81500</v>
      </c>
      <c r="E23" s="158">
        <f>SUBTOTAL(9,E24:E30)</f>
        <v>14913</v>
      </c>
      <c r="F23" s="158">
        <f>G23-D23</f>
        <v>-81500</v>
      </c>
      <c r="G23" s="158">
        <f>SUBTOTAL(9,G24:G30)</f>
        <v>0</v>
      </c>
      <c r="H23" s="185">
        <f t="shared" si="0"/>
        <v>53.711507293354941</v>
      </c>
      <c r="I23" s="186">
        <f t="shared" si="1"/>
        <v>18.298159509202456</v>
      </c>
      <c r="J23" s="16">
        <f>SUBTOTAL(9,J24:J30)</f>
        <v>0</v>
      </c>
      <c r="K23" s="16">
        <f>SUBTOTAL(9,K24:K30)</f>
        <v>0</v>
      </c>
      <c r="L23" s="16">
        <f>SUBTOTAL(9,L24:L30)</f>
        <v>0</v>
      </c>
    </row>
    <row r="24" spans="1:12" ht="20.25" hidden="1" customHeight="1" x14ac:dyDescent="0.4">
      <c r="A24" s="151"/>
      <c r="B24" s="152"/>
      <c r="C24" s="88"/>
      <c r="D24" s="88"/>
      <c r="E24" s="88"/>
      <c r="F24" s="88"/>
      <c r="G24" s="88"/>
      <c r="H24" s="185" t="e">
        <f t="shared" si="0"/>
        <v>#VALUE!</v>
      </c>
      <c r="I24" s="186" t="e">
        <f t="shared" si="1"/>
        <v>#VALUE!</v>
      </c>
      <c r="J24" s="23"/>
      <c r="K24" s="23"/>
      <c r="L24" s="23"/>
    </row>
    <row r="25" spans="1:12" s="7" customFormat="1" ht="15" hidden="1" customHeight="1" x14ac:dyDescent="0.3">
      <c r="A25" s="159" t="s">
        <v>39</v>
      </c>
      <c r="B25" s="160" t="s">
        <v>129</v>
      </c>
      <c r="C25" s="161">
        <f>SUBTOTAL(9,C26:C29)</f>
        <v>27765</v>
      </c>
      <c r="D25" s="161">
        <f>SUBTOTAL(9,D26:D29)</f>
        <v>81500</v>
      </c>
      <c r="E25" s="161">
        <f>SUBTOTAL(9,E26:E29)</f>
        <v>14913</v>
      </c>
      <c r="F25" s="161">
        <f>G25-D25</f>
        <v>-81500</v>
      </c>
      <c r="G25" s="161">
        <f>SUBTOTAL(9,G26:G29)</f>
        <v>0</v>
      </c>
      <c r="H25" s="185">
        <f t="shared" si="0"/>
        <v>53.711507293354941</v>
      </c>
      <c r="I25" s="186">
        <f t="shared" si="1"/>
        <v>18.298159509202456</v>
      </c>
      <c r="J25" s="19">
        <f>SUBTOTAL(9,J26:J29)</f>
        <v>0</v>
      </c>
      <c r="K25" s="19">
        <f>SUBTOTAL(9,K26:K29)</f>
        <v>0</v>
      </c>
      <c r="L25" s="19">
        <f>SUBTOTAL(9,L26:L29)</f>
        <v>0</v>
      </c>
    </row>
    <row r="26" spans="1:12" ht="20.25" hidden="1" customHeight="1" x14ac:dyDescent="0.4">
      <c r="A26" s="151"/>
      <c r="B26" s="152"/>
      <c r="C26" s="88"/>
      <c r="D26" s="88"/>
      <c r="E26" s="88"/>
      <c r="F26" s="88"/>
      <c r="G26" s="88"/>
      <c r="H26" s="185" t="e">
        <f t="shared" si="0"/>
        <v>#VALUE!</v>
      </c>
      <c r="I26" s="186" t="e">
        <f t="shared" si="1"/>
        <v>#VALUE!</v>
      </c>
      <c r="J26" s="23"/>
      <c r="K26" s="23"/>
      <c r="L26" s="23"/>
    </row>
    <row r="27" spans="1:12" s="7" customFormat="1" ht="15" customHeight="1" x14ac:dyDescent="0.25">
      <c r="A27" s="162" t="s">
        <v>98</v>
      </c>
      <c r="B27" s="163" t="s">
        <v>227</v>
      </c>
      <c r="C27" s="136">
        <v>0</v>
      </c>
      <c r="D27" s="136">
        <v>1500</v>
      </c>
      <c r="E27" s="136">
        <v>0</v>
      </c>
      <c r="F27" s="136">
        <f>G27-D27</f>
        <v>-1500</v>
      </c>
      <c r="G27" s="136"/>
      <c r="H27" s="217" t="s">
        <v>486</v>
      </c>
      <c r="I27" s="328" t="s">
        <v>486</v>
      </c>
      <c r="J27" s="3">
        <v>0</v>
      </c>
      <c r="K27" s="24">
        <v>0</v>
      </c>
      <c r="L27" s="24">
        <v>0</v>
      </c>
    </row>
    <row r="28" spans="1:12" s="7" customFormat="1" ht="15" customHeight="1" x14ac:dyDescent="0.25">
      <c r="A28" s="162" t="s">
        <v>99</v>
      </c>
      <c r="B28" s="163" t="s">
        <v>155</v>
      </c>
      <c r="C28" s="136">
        <v>27765</v>
      </c>
      <c r="D28" s="136">
        <v>80000</v>
      </c>
      <c r="E28" s="136">
        <v>14913</v>
      </c>
      <c r="F28" s="136">
        <f>G28-D28</f>
        <v>-80000</v>
      </c>
      <c r="G28" s="136"/>
      <c r="H28" s="215">
        <f t="shared" si="0"/>
        <v>53.711507293354941</v>
      </c>
      <c r="I28" s="216">
        <f t="shared" si="1"/>
        <v>18.641249999999999</v>
      </c>
      <c r="J28" s="3">
        <v>0</v>
      </c>
      <c r="K28" s="24">
        <v>0</v>
      </c>
      <c r="L28" s="24">
        <v>0</v>
      </c>
    </row>
    <row r="29" spans="1:12" ht="20.25" hidden="1" customHeight="1" x14ac:dyDescent="0.4">
      <c r="A29" s="149"/>
      <c r="B29" s="164"/>
      <c r="C29" s="105"/>
      <c r="D29" s="88"/>
      <c r="E29" s="88"/>
      <c r="F29" s="88"/>
      <c r="G29" s="88"/>
      <c r="H29" s="185" t="e">
        <f t="shared" si="0"/>
        <v>#VALUE!</v>
      </c>
      <c r="I29" s="186" t="e">
        <f t="shared" si="1"/>
        <v>#VALUE!</v>
      </c>
      <c r="J29" s="23"/>
      <c r="K29" s="23"/>
      <c r="L29" s="23"/>
    </row>
    <row r="30" spans="1:12" ht="20.25" hidden="1" customHeight="1" x14ac:dyDescent="0.4">
      <c r="A30" s="149"/>
      <c r="B30" s="164"/>
      <c r="C30" s="105"/>
      <c r="D30" s="88"/>
      <c r="E30" s="88"/>
      <c r="F30" s="88"/>
      <c r="G30" s="88"/>
      <c r="H30" s="185" t="e">
        <f t="shared" si="0"/>
        <v>#VALUE!</v>
      </c>
      <c r="I30" s="186" t="e">
        <f t="shared" si="1"/>
        <v>#VALUE!</v>
      </c>
      <c r="J30" s="23"/>
      <c r="K30" s="23"/>
      <c r="L30" s="23"/>
    </row>
    <row r="31" spans="1:12" ht="20.25" hidden="1" customHeight="1" x14ac:dyDescent="0.4">
      <c r="A31" s="149"/>
      <c r="B31" s="164"/>
      <c r="C31" s="105"/>
      <c r="D31" s="88"/>
      <c r="E31" s="88"/>
      <c r="F31" s="88"/>
      <c r="G31" s="88"/>
      <c r="H31" s="185" t="e">
        <f t="shared" si="0"/>
        <v>#VALUE!</v>
      </c>
      <c r="I31" s="186" t="e">
        <f t="shared" si="1"/>
        <v>#VALUE!</v>
      </c>
      <c r="J31" s="23"/>
      <c r="K31" s="23"/>
      <c r="L31" s="23"/>
    </row>
    <row r="32" spans="1:12" ht="18" customHeight="1" x14ac:dyDescent="0.3">
      <c r="A32" s="153" t="s">
        <v>40</v>
      </c>
      <c r="B32" s="154" t="s">
        <v>148</v>
      </c>
      <c r="C32" s="155">
        <f>SUBTOTAL(9,C33:C41)</f>
        <v>23829</v>
      </c>
      <c r="D32" s="155">
        <f>SUBTOTAL(9,D33:D41)</f>
        <v>40000</v>
      </c>
      <c r="E32" s="155">
        <f>SUBTOTAL(9,E33:E41)</f>
        <v>13913</v>
      </c>
      <c r="F32" s="155">
        <f>G32-D32</f>
        <v>-40000</v>
      </c>
      <c r="G32" s="155">
        <f>SUBTOTAL(9,G33:G41)</f>
        <v>0</v>
      </c>
      <c r="H32" s="188">
        <f t="shared" si="0"/>
        <v>58.38683956523564</v>
      </c>
      <c r="I32" s="189">
        <f t="shared" si="1"/>
        <v>34.782499999999999</v>
      </c>
      <c r="J32" s="14">
        <f>SUBTOTAL(9,J33:J41)</f>
        <v>0</v>
      </c>
      <c r="K32" s="14">
        <f>SUBTOTAL(9,K33:K41)</f>
        <v>0</v>
      </c>
      <c r="L32" s="14">
        <f>SUBTOTAL(9,L33:L41)</f>
        <v>0</v>
      </c>
    </row>
    <row r="33" spans="1:12" ht="20.25" hidden="1" customHeight="1" x14ac:dyDescent="0.4">
      <c r="A33" s="151"/>
      <c r="B33" s="152"/>
      <c r="C33" s="88"/>
      <c r="D33" s="88"/>
      <c r="E33" s="88"/>
      <c r="F33" s="88"/>
      <c r="G33" s="88"/>
      <c r="H33" s="185" t="e">
        <f t="shared" si="0"/>
        <v>#VALUE!</v>
      </c>
      <c r="I33" s="186" t="e">
        <f t="shared" si="1"/>
        <v>#VALUE!</v>
      </c>
      <c r="J33" s="23"/>
      <c r="K33" s="23"/>
      <c r="L33" s="23"/>
    </row>
    <row r="34" spans="1:12" s="8" customFormat="1" ht="15" hidden="1" customHeight="1" x14ac:dyDescent="0.3">
      <c r="A34" s="156" t="s">
        <v>40</v>
      </c>
      <c r="B34" s="157" t="s">
        <v>148</v>
      </c>
      <c r="C34" s="158">
        <f>SUBTOTAL(9,C35:C40)</f>
        <v>23829</v>
      </c>
      <c r="D34" s="158">
        <f>SUBTOTAL(9,D35:D40)</f>
        <v>40000</v>
      </c>
      <c r="E34" s="158">
        <f>SUBTOTAL(9,E35:E40)</f>
        <v>13913</v>
      </c>
      <c r="F34" s="158">
        <f>G34-D34</f>
        <v>-40000</v>
      </c>
      <c r="G34" s="158">
        <f>SUBTOTAL(9,G35:G40)</f>
        <v>0</v>
      </c>
      <c r="H34" s="185">
        <f t="shared" si="0"/>
        <v>58.38683956523564</v>
      </c>
      <c r="I34" s="186">
        <f t="shared" si="1"/>
        <v>34.782499999999999</v>
      </c>
      <c r="J34" s="16">
        <f>SUBTOTAL(9,J35:J40)</f>
        <v>0</v>
      </c>
      <c r="K34" s="16">
        <f>SUBTOTAL(9,K35:K40)</f>
        <v>0</v>
      </c>
      <c r="L34" s="16">
        <f>SUBTOTAL(9,L35:L40)</f>
        <v>0</v>
      </c>
    </row>
    <row r="35" spans="1:12" ht="20.25" hidden="1" customHeight="1" x14ac:dyDescent="0.4">
      <c r="A35" s="151"/>
      <c r="B35" s="152"/>
      <c r="C35" s="88"/>
      <c r="D35" s="88"/>
      <c r="E35" s="88"/>
      <c r="F35" s="88"/>
      <c r="G35" s="88"/>
      <c r="H35" s="185" t="e">
        <f t="shared" si="0"/>
        <v>#VALUE!</v>
      </c>
      <c r="I35" s="186" t="e">
        <f t="shared" si="1"/>
        <v>#VALUE!</v>
      </c>
      <c r="J35" s="23"/>
      <c r="K35" s="23"/>
      <c r="L35" s="23"/>
    </row>
    <row r="36" spans="1:12" s="7" customFormat="1" ht="15" hidden="1" customHeight="1" x14ac:dyDescent="0.3">
      <c r="A36" s="159" t="s">
        <v>40</v>
      </c>
      <c r="B36" s="160" t="s">
        <v>148</v>
      </c>
      <c r="C36" s="161">
        <f>SUBTOTAL(9,C37:C39)</f>
        <v>23829</v>
      </c>
      <c r="D36" s="161">
        <f>SUBTOTAL(9,D37:D39)</f>
        <v>40000</v>
      </c>
      <c r="E36" s="161">
        <f>SUBTOTAL(9,E37:E39)</f>
        <v>13913</v>
      </c>
      <c r="F36" s="161">
        <f>G36-D36</f>
        <v>-40000</v>
      </c>
      <c r="G36" s="161">
        <f>SUBTOTAL(9,G37:G39)</f>
        <v>0</v>
      </c>
      <c r="H36" s="185">
        <f t="shared" si="0"/>
        <v>58.38683956523564</v>
      </c>
      <c r="I36" s="186">
        <f t="shared" si="1"/>
        <v>34.782499999999999</v>
      </c>
      <c r="J36" s="19">
        <f>SUBTOTAL(9,J37:J39)</f>
        <v>0</v>
      </c>
      <c r="K36" s="19">
        <f>SUBTOTAL(9,K37:K39)</f>
        <v>0</v>
      </c>
      <c r="L36" s="19">
        <f>SUBTOTAL(9,L37:L39)</f>
        <v>0</v>
      </c>
    </row>
    <row r="37" spans="1:12" ht="20.25" hidden="1" customHeight="1" x14ac:dyDescent="0.4">
      <c r="A37" s="151"/>
      <c r="B37" s="152"/>
      <c r="C37" s="88"/>
      <c r="D37" s="88"/>
      <c r="E37" s="88"/>
      <c r="F37" s="88"/>
      <c r="G37" s="88"/>
      <c r="H37" s="185" t="e">
        <f t="shared" si="0"/>
        <v>#VALUE!</v>
      </c>
      <c r="I37" s="186" t="e">
        <f t="shared" si="1"/>
        <v>#VALUE!</v>
      </c>
      <c r="J37" s="23"/>
      <c r="K37" s="23"/>
      <c r="L37" s="23"/>
    </row>
    <row r="38" spans="1:12" s="7" customFormat="1" ht="14.25" customHeight="1" x14ac:dyDescent="0.25">
      <c r="A38" s="162" t="s">
        <v>100</v>
      </c>
      <c r="B38" s="163" t="s">
        <v>123</v>
      </c>
      <c r="C38" s="136">
        <v>21195</v>
      </c>
      <c r="D38" s="136">
        <v>40000</v>
      </c>
      <c r="E38" s="136">
        <v>13913</v>
      </c>
      <c r="F38" s="136">
        <f>G38-D38</f>
        <v>-40000</v>
      </c>
      <c r="G38" s="136"/>
      <c r="H38" s="215">
        <f t="shared" si="0"/>
        <v>65.642840292521825</v>
      </c>
      <c r="I38" s="216">
        <f t="shared" si="1"/>
        <v>34.782499999999999</v>
      </c>
      <c r="J38" s="3">
        <v>0</v>
      </c>
      <c r="K38" s="24">
        <v>0</v>
      </c>
      <c r="L38" s="24">
        <v>0</v>
      </c>
    </row>
    <row r="39" spans="1:12" s="79" customFormat="1" ht="15.75" customHeight="1" x14ac:dyDescent="0.35">
      <c r="A39" s="162">
        <v>6145</v>
      </c>
      <c r="B39" s="163" t="s">
        <v>221</v>
      </c>
      <c r="C39" s="136">
        <v>2634</v>
      </c>
      <c r="D39" s="218"/>
      <c r="E39" s="218"/>
      <c r="F39" s="218"/>
      <c r="G39" s="218"/>
      <c r="H39" s="215" t="s">
        <v>486</v>
      </c>
      <c r="I39" s="216" t="s">
        <v>486</v>
      </c>
      <c r="J39" s="219"/>
      <c r="K39" s="219"/>
      <c r="L39" s="219"/>
    </row>
    <row r="40" spans="1:12" ht="0.75" customHeight="1" x14ac:dyDescent="0.4">
      <c r="A40" s="149"/>
      <c r="B40" s="164"/>
      <c r="C40" s="105"/>
      <c r="D40" s="88"/>
      <c r="E40" s="88"/>
      <c r="F40" s="88"/>
      <c r="G40" s="88"/>
      <c r="H40" s="185" t="e">
        <f t="shared" si="0"/>
        <v>#VALUE!</v>
      </c>
      <c r="I40" s="186" t="e">
        <f t="shared" si="1"/>
        <v>#VALUE!</v>
      </c>
      <c r="J40" s="23"/>
      <c r="K40" s="23"/>
      <c r="L40" s="23"/>
    </row>
    <row r="41" spans="1:12" ht="28.5" hidden="1" customHeight="1" x14ac:dyDescent="0.4">
      <c r="A41" s="149"/>
      <c r="B41" s="164"/>
      <c r="C41" s="105"/>
      <c r="D41" s="88"/>
      <c r="E41" s="88"/>
      <c r="F41" s="88"/>
      <c r="G41" s="88"/>
      <c r="H41" s="185" t="e">
        <f t="shared" si="0"/>
        <v>#VALUE!</v>
      </c>
      <c r="I41" s="186" t="e">
        <f t="shared" si="1"/>
        <v>#VALUE!</v>
      </c>
      <c r="J41" s="23"/>
      <c r="K41" s="23"/>
      <c r="L41" s="23"/>
    </row>
    <row r="42" spans="1:12" ht="0.75" customHeight="1" x14ac:dyDescent="0.4">
      <c r="A42" s="149"/>
      <c r="B42" s="164"/>
      <c r="C42" s="105"/>
      <c r="D42" s="88"/>
      <c r="E42" s="88"/>
      <c r="F42" s="88"/>
      <c r="G42" s="88"/>
      <c r="H42" s="185" t="e">
        <f t="shared" si="0"/>
        <v>#VALUE!</v>
      </c>
      <c r="I42" s="186" t="e">
        <f t="shared" si="1"/>
        <v>#VALUE!</v>
      </c>
      <c r="J42" s="23"/>
      <c r="K42" s="23"/>
      <c r="L42" s="23"/>
    </row>
    <row r="43" spans="1:12" s="12" customFormat="1" ht="18" customHeight="1" x14ac:dyDescent="0.3">
      <c r="A43" s="334" t="s">
        <v>15</v>
      </c>
      <c r="B43" s="335" t="s">
        <v>225</v>
      </c>
      <c r="C43" s="182">
        <f>SUBTOTAL(9,C44:C76)</f>
        <v>721095</v>
      </c>
      <c r="D43" s="182">
        <f>SUBTOTAL(9,D44:D76)</f>
        <v>20049800</v>
      </c>
      <c r="E43" s="182">
        <f>SUBTOTAL(9,E44:E76)</f>
        <v>2642191</v>
      </c>
      <c r="F43" s="182">
        <f>G43-D43</f>
        <v>-20049800</v>
      </c>
      <c r="G43" s="182">
        <f>SUBTOTAL(9,G44:G76)</f>
        <v>0</v>
      </c>
      <c r="H43" s="211">
        <f t="shared" si="0"/>
        <v>366.41371802605761</v>
      </c>
      <c r="I43" s="212">
        <f t="shared" si="1"/>
        <v>13.178141427844666</v>
      </c>
      <c r="J43" s="10">
        <f>SUBTOTAL(9,J44:J76)</f>
        <v>0</v>
      </c>
      <c r="K43" s="10">
        <f>SUBTOTAL(9,K44:K76)</f>
        <v>0</v>
      </c>
      <c r="L43" s="10">
        <f>SUBTOTAL(9,L44:L76)</f>
        <v>0</v>
      </c>
    </row>
    <row r="44" spans="1:12" ht="20.25" hidden="1" customHeight="1" x14ac:dyDescent="0.4">
      <c r="A44" s="151"/>
      <c r="B44" s="152"/>
      <c r="C44" s="88"/>
      <c r="D44" s="88"/>
      <c r="E44" s="88"/>
      <c r="F44" s="88"/>
      <c r="G44" s="88"/>
      <c r="H44" s="185" t="e">
        <f t="shared" si="0"/>
        <v>#VALUE!</v>
      </c>
      <c r="I44" s="186" t="e">
        <f t="shared" si="1"/>
        <v>#VALUE!</v>
      </c>
      <c r="J44" s="23"/>
      <c r="K44" s="23"/>
      <c r="L44" s="23"/>
    </row>
    <row r="45" spans="1:12" ht="18" customHeight="1" x14ac:dyDescent="0.3">
      <c r="A45" s="153" t="s">
        <v>41</v>
      </c>
      <c r="B45" s="154" t="s">
        <v>204</v>
      </c>
      <c r="C45" s="155">
        <f>SUBTOTAL(9,C46:C55)</f>
        <v>721095</v>
      </c>
      <c r="D45" s="155">
        <f>SUBTOTAL(9,D46:D55)</f>
        <v>17249800</v>
      </c>
      <c r="E45" s="155">
        <f>SUBTOTAL(9,E46:E55)</f>
        <v>0</v>
      </c>
      <c r="F45" s="155">
        <f>G45-D45</f>
        <v>-17249800</v>
      </c>
      <c r="G45" s="155">
        <f>SUBTOTAL(9,G46:G55)</f>
        <v>0</v>
      </c>
      <c r="H45" s="188" t="s">
        <v>486</v>
      </c>
      <c r="I45" s="189" t="s">
        <v>486</v>
      </c>
      <c r="J45" s="14">
        <f>SUBTOTAL(9,J46:J55)</f>
        <v>0</v>
      </c>
      <c r="K45" s="14">
        <f>SUBTOTAL(9,K46:K55)</f>
        <v>0</v>
      </c>
      <c r="L45" s="14">
        <f>SUBTOTAL(9,L46:L55)</f>
        <v>0</v>
      </c>
    </row>
    <row r="46" spans="1:12" ht="20.25" hidden="1" customHeight="1" x14ac:dyDescent="0.4">
      <c r="A46" s="151"/>
      <c r="B46" s="152"/>
      <c r="C46" s="88"/>
      <c r="D46" s="88"/>
      <c r="E46" s="88"/>
      <c r="F46" s="88"/>
      <c r="G46" s="88"/>
      <c r="H46" s="185" t="s">
        <v>486</v>
      </c>
      <c r="I46" s="186" t="s">
        <v>486</v>
      </c>
      <c r="J46" s="23"/>
      <c r="K46" s="23"/>
      <c r="L46" s="23"/>
    </row>
    <row r="47" spans="1:12" s="8" customFormat="1" ht="15" hidden="1" customHeight="1" x14ac:dyDescent="0.3">
      <c r="A47" s="156" t="s">
        <v>41</v>
      </c>
      <c r="B47" s="157" t="s">
        <v>204</v>
      </c>
      <c r="C47" s="158">
        <f>SUBTOTAL(9,C48:C54)</f>
        <v>721095</v>
      </c>
      <c r="D47" s="158">
        <f>SUBTOTAL(9,D48:D54)</f>
        <v>17249800</v>
      </c>
      <c r="E47" s="158">
        <f>SUBTOTAL(9,E48:E54)</f>
        <v>0</v>
      </c>
      <c r="F47" s="158">
        <f>G47-D47</f>
        <v>-17249800</v>
      </c>
      <c r="G47" s="158">
        <f>SUBTOTAL(9,G48:G54)</f>
        <v>0</v>
      </c>
      <c r="H47" s="185" t="s">
        <v>486</v>
      </c>
      <c r="I47" s="186" t="s">
        <v>486</v>
      </c>
      <c r="J47" s="16">
        <f>SUBTOTAL(9,J48:J54)</f>
        <v>0</v>
      </c>
      <c r="K47" s="16">
        <f>SUBTOTAL(9,K48:K54)</f>
        <v>0</v>
      </c>
      <c r="L47" s="16">
        <f>SUBTOTAL(9,L48:L54)</f>
        <v>0</v>
      </c>
    </row>
    <row r="48" spans="1:12" ht="20.25" hidden="1" customHeight="1" x14ac:dyDescent="0.4">
      <c r="A48" s="151"/>
      <c r="B48" s="152"/>
      <c r="C48" s="88"/>
      <c r="D48" s="88"/>
      <c r="E48" s="88"/>
      <c r="F48" s="88"/>
      <c r="G48" s="88"/>
      <c r="H48" s="185" t="s">
        <v>486</v>
      </c>
      <c r="I48" s="186" t="s">
        <v>486</v>
      </c>
      <c r="J48" s="23"/>
      <c r="K48" s="23"/>
      <c r="L48" s="23"/>
    </row>
    <row r="49" spans="1:12" s="7" customFormat="1" ht="15" hidden="1" customHeight="1" x14ac:dyDescent="0.3">
      <c r="A49" s="159" t="s">
        <v>41</v>
      </c>
      <c r="B49" s="160" t="s">
        <v>204</v>
      </c>
      <c r="C49" s="161">
        <f>SUBTOTAL(9,C50:C53)</f>
        <v>721095</v>
      </c>
      <c r="D49" s="161">
        <f>SUBTOTAL(9,D50:D53)</f>
        <v>17249800</v>
      </c>
      <c r="E49" s="161">
        <f>SUBTOTAL(9,E50:E53)</f>
        <v>0</v>
      </c>
      <c r="F49" s="161">
        <f>G49-D49</f>
        <v>-17249800</v>
      </c>
      <c r="G49" s="161">
        <f>SUBTOTAL(9,G50:G53)</f>
        <v>0</v>
      </c>
      <c r="H49" s="185" t="s">
        <v>486</v>
      </c>
      <c r="I49" s="186" t="s">
        <v>486</v>
      </c>
      <c r="J49" s="19">
        <f>SUBTOTAL(9,J50:J53)</f>
        <v>0</v>
      </c>
      <c r="K49" s="19">
        <f>SUBTOTAL(9,K50:K53)</f>
        <v>0</v>
      </c>
      <c r="L49" s="19">
        <f>SUBTOTAL(9,L50:L53)</f>
        <v>0</v>
      </c>
    </row>
    <row r="50" spans="1:12" ht="20.25" hidden="1" customHeight="1" x14ac:dyDescent="0.4">
      <c r="A50" s="151"/>
      <c r="B50" s="152"/>
      <c r="C50" s="88"/>
      <c r="D50" s="88"/>
      <c r="E50" s="88"/>
      <c r="F50" s="88"/>
      <c r="G50" s="88"/>
      <c r="H50" s="185" t="s">
        <v>486</v>
      </c>
      <c r="I50" s="186" t="s">
        <v>486</v>
      </c>
      <c r="J50" s="23"/>
      <c r="K50" s="23"/>
      <c r="L50" s="23"/>
    </row>
    <row r="51" spans="1:12" s="7" customFormat="1" ht="15" customHeight="1" x14ac:dyDescent="0.25">
      <c r="A51" s="162" t="s">
        <v>101</v>
      </c>
      <c r="B51" s="163" t="s">
        <v>214</v>
      </c>
      <c r="C51" s="136">
        <v>721095</v>
      </c>
      <c r="D51" s="136">
        <v>439800</v>
      </c>
      <c r="E51" s="136">
        <v>0</v>
      </c>
      <c r="F51" s="136">
        <f>G51-D51</f>
        <v>-439800</v>
      </c>
      <c r="G51" s="136"/>
      <c r="H51" s="215" t="s">
        <v>486</v>
      </c>
      <c r="I51" s="216" t="s">
        <v>486</v>
      </c>
      <c r="J51" s="3">
        <v>0</v>
      </c>
      <c r="K51" s="24">
        <v>0</v>
      </c>
      <c r="L51" s="24">
        <v>0</v>
      </c>
    </row>
    <row r="52" spans="1:12" s="7" customFormat="1" ht="15" customHeight="1" x14ac:dyDescent="0.25">
      <c r="A52" s="162" t="s">
        <v>102</v>
      </c>
      <c r="B52" s="163" t="s">
        <v>218</v>
      </c>
      <c r="C52" s="136">
        <v>0</v>
      </c>
      <c r="D52" s="136">
        <v>16810000</v>
      </c>
      <c r="E52" s="136">
        <v>0</v>
      </c>
      <c r="F52" s="136">
        <f>G52-D52</f>
        <v>-16810000</v>
      </c>
      <c r="G52" s="136"/>
      <c r="H52" s="215" t="s">
        <v>486</v>
      </c>
      <c r="I52" s="216" t="s">
        <v>486</v>
      </c>
      <c r="J52" s="3">
        <v>0</v>
      </c>
      <c r="K52" s="24">
        <v>0</v>
      </c>
      <c r="L52" s="24">
        <v>0</v>
      </c>
    </row>
    <row r="53" spans="1:12" ht="20.25" hidden="1" customHeight="1" x14ac:dyDescent="0.4">
      <c r="A53" s="149"/>
      <c r="B53" s="164"/>
      <c r="C53" s="105"/>
      <c r="D53" s="88"/>
      <c r="E53" s="88"/>
      <c r="F53" s="88"/>
      <c r="G53" s="88"/>
      <c r="H53" s="185" t="s">
        <v>486</v>
      </c>
      <c r="I53" s="186" t="s">
        <v>486</v>
      </c>
      <c r="J53" s="23"/>
      <c r="K53" s="23"/>
      <c r="L53" s="23"/>
    </row>
    <row r="54" spans="1:12" ht="20.25" hidden="1" customHeight="1" x14ac:dyDescent="0.4">
      <c r="A54" s="149"/>
      <c r="B54" s="164"/>
      <c r="C54" s="105"/>
      <c r="D54" s="88"/>
      <c r="E54" s="88"/>
      <c r="F54" s="88"/>
      <c r="G54" s="88"/>
      <c r="H54" s="185" t="s">
        <v>486</v>
      </c>
      <c r="I54" s="186" t="s">
        <v>486</v>
      </c>
      <c r="J54" s="23"/>
      <c r="K54" s="23"/>
      <c r="L54" s="23"/>
    </row>
    <row r="55" spans="1:12" ht="20.25" hidden="1" customHeight="1" x14ac:dyDescent="0.4">
      <c r="A55" s="149"/>
      <c r="B55" s="164"/>
      <c r="C55" s="105"/>
      <c r="D55" s="88"/>
      <c r="E55" s="88"/>
      <c r="F55" s="88"/>
      <c r="G55" s="88"/>
      <c r="H55" s="185" t="s">
        <v>486</v>
      </c>
      <c r="I55" s="186" t="s">
        <v>486</v>
      </c>
      <c r="J55" s="23"/>
      <c r="K55" s="23"/>
      <c r="L55" s="23"/>
    </row>
    <row r="56" spans="1:12" ht="18" customHeight="1" x14ac:dyDescent="0.3">
      <c r="A56" s="153" t="s">
        <v>42</v>
      </c>
      <c r="B56" s="154" t="s">
        <v>205</v>
      </c>
      <c r="C56" s="155">
        <f>SUBTOTAL(9,C57:C65)</f>
        <v>0</v>
      </c>
      <c r="D56" s="155">
        <f>SUBTOTAL(9,D57:D65)</f>
        <v>0</v>
      </c>
      <c r="E56" s="155">
        <f>SUBTOTAL(9,E57:E65)</f>
        <v>500064</v>
      </c>
      <c r="F56" s="155">
        <f>G56-D56</f>
        <v>0</v>
      </c>
      <c r="G56" s="155">
        <f>SUBTOTAL(9,G57:G65)</f>
        <v>0</v>
      </c>
      <c r="H56" s="188" t="s">
        <v>486</v>
      </c>
      <c r="I56" s="189" t="s">
        <v>486</v>
      </c>
      <c r="J56" s="14">
        <f>SUBTOTAL(9,J57:J65)</f>
        <v>0</v>
      </c>
      <c r="K56" s="14">
        <f>SUBTOTAL(9,K57:K65)</f>
        <v>0</v>
      </c>
      <c r="L56" s="14">
        <f>SUBTOTAL(9,L57:L65)</f>
        <v>0</v>
      </c>
    </row>
    <row r="57" spans="1:12" ht="20.25" hidden="1" customHeight="1" x14ac:dyDescent="0.4">
      <c r="A57" s="151"/>
      <c r="B57" s="152"/>
      <c r="C57" s="88"/>
      <c r="D57" s="88"/>
      <c r="E57" s="88"/>
      <c r="F57" s="88"/>
      <c r="G57" s="88"/>
      <c r="H57" s="185" t="s">
        <v>486</v>
      </c>
      <c r="I57" s="186" t="s">
        <v>486</v>
      </c>
      <c r="J57" s="23"/>
      <c r="K57" s="23"/>
      <c r="L57" s="23"/>
    </row>
    <row r="58" spans="1:12" s="8" customFormat="1" ht="15" hidden="1" customHeight="1" x14ac:dyDescent="0.3">
      <c r="A58" s="156" t="s">
        <v>42</v>
      </c>
      <c r="B58" s="157" t="s">
        <v>205</v>
      </c>
      <c r="C58" s="158">
        <f>SUBTOTAL(9,C59:C64)</f>
        <v>0</v>
      </c>
      <c r="D58" s="158">
        <f>SUBTOTAL(9,D59:D64)</f>
        <v>0</v>
      </c>
      <c r="E58" s="158">
        <f>SUBTOTAL(9,E59:E64)</f>
        <v>500064</v>
      </c>
      <c r="F58" s="158">
        <f>G58-D58</f>
        <v>0</v>
      </c>
      <c r="G58" s="158">
        <f>SUBTOTAL(9,G59:G64)</f>
        <v>0</v>
      </c>
      <c r="H58" s="185" t="s">
        <v>486</v>
      </c>
      <c r="I58" s="186" t="s">
        <v>486</v>
      </c>
      <c r="J58" s="16">
        <f>SUBTOTAL(9,J59:J64)</f>
        <v>0</v>
      </c>
      <c r="K58" s="16">
        <f>SUBTOTAL(9,K59:K64)</f>
        <v>0</v>
      </c>
      <c r="L58" s="16">
        <f>SUBTOTAL(9,L59:L64)</f>
        <v>0</v>
      </c>
    </row>
    <row r="59" spans="1:12" ht="20.25" hidden="1" customHeight="1" x14ac:dyDescent="0.4">
      <c r="A59" s="151"/>
      <c r="B59" s="152"/>
      <c r="C59" s="88"/>
      <c r="D59" s="88"/>
      <c r="E59" s="88"/>
      <c r="F59" s="88"/>
      <c r="G59" s="88"/>
      <c r="H59" s="185" t="s">
        <v>486</v>
      </c>
      <c r="I59" s="186" t="s">
        <v>486</v>
      </c>
      <c r="J59" s="23"/>
      <c r="K59" s="23"/>
      <c r="L59" s="23"/>
    </row>
    <row r="60" spans="1:12" s="7" customFormat="1" ht="15" hidden="1" customHeight="1" x14ac:dyDescent="0.3">
      <c r="A60" s="159" t="s">
        <v>42</v>
      </c>
      <c r="B60" s="160" t="s">
        <v>205</v>
      </c>
      <c r="C60" s="161">
        <f>SUBTOTAL(9,C61:C63)</f>
        <v>0</v>
      </c>
      <c r="D60" s="161">
        <f>SUBTOTAL(9,D61:D63)</f>
        <v>0</v>
      </c>
      <c r="E60" s="161">
        <f>SUBTOTAL(9,E61:E63)</f>
        <v>500064</v>
      </c>
      <c r="F60" s="161">
        <f>G60-D60</f>
        <v>0</v>
      </c>
      <c r="G60" s="161">
        <f>SUBTOTAL(9,G61:G63)</f>
        <v>0</v>
      </c>
      <c r="H60" s="185" t="s">
        <v>486</v>
      </c>
      <c r="I60" s="186" t="s">
        <v>486</v>
      </c>
      <c r="J60" s="19">
        <f>SUBTOTAL(9,J61:J63)</f>
        <v>0</v>
      </c>
      <c r="K60" s="19">
        <f>SUBTOTAL(9,K61:K63)</f>
        <v>0</v>
      </c>
      <c r="L60" s="19">
        <f>SUBTOTAL(9,L61:L63)</f>
        <v>0</v>
      </c>
    </row>
    <row r="61" spans="1:12" ht="20.25" hidden="1" customHeight="1" x14ac:dyDescent="0.4">
      <c r="A61" s="151"/>
      <c r="B61" s="152"/>
      <c r="C61" s="88"/>
      <c r="D61" s="88"/>
      <c r="E61" s="88"/>
      <c r="F61" s="88"/>
      <c r="G61" s="88"/>
      <c r="H61" s="185" t="s">
        <v>486</v>
      </c>
      <c r="I61" s="186" t="s">
        <v>486</v>
      </c>
      <c r="J61" s="23"/>
      <c r="K61" s="23"/>
      <c r="L61" s="23"/>
    </row>
    <row r="62" spans="1:12" s="7" customFormat="1" ht="15" customHeight="1" x14ac:dyDescent="0.25">
      <c r="A62" s="162" t="s">
        <v>433</v>
      </c>
      <c r="B62" s="163" t="s">
        <v>434</v>
      </c>
      <c r="C62" s="136">
        <v>0</v>
      </c>
      <c r="D62" s="136">
        <v>0</v>
      </c>
      <c r="E62" s="136">
        <v>500064</v>
      </c>
      <c r="F62" s="136">
        <f>G62-D62</f>
        <v>0</v>
      </c>
      <c r="G62" s="136"/>
      <c r="H62" s="215" t="s">
        <v>486</v>
      </c>
      <c r="I62" s="216" t="s">
        <v>486</v>
      </c>
      <c r="J62" s="3">
        <v>0</v>
      </c>
      <c r="K62" s="24">
        <v>0</v>
      </c>
      <c r="L62" s="24">
        <v>0</v>
      </c>
    </row>
    <row r="63" spans="1:12" ht="20.25" hidden="1" customHeight="1" x14ac:dyDescent="0.4">
      <c r="A63" s="149"/>
      <c r="B63" s="164"/>
      <c r="C63" s="105"/>
      <c r="D63" s="88"/>
      <c r="E63" s="88"/>
      <c r="F63" s="88"/>
      <c r="G63" s="88"/>
      <c r="H63" s="185" t="s">
        <v>486</v>
      </c>
      <c r="I63" s="186" t="e">
        <f t="shared" si="1"/>
        <v>#VALUE!</v>
      </c>
      <c r="J63" s="23"/>
      <c r="K63" s="23"/>
      <c r="L63" s="23"/>
    </row>
    <row r="64" spans="1:12" ht="20.25" hidden="1" customHeight="1" x14ac:dyDescent="0.4">
      <c r="A64" s="149"/>
      <c r="B64" s="164"/>
      <c r="C64" s="105"/>
      <c r="D64" s="88"/>
      <c r="E64" s="88"/>
      <c r="F64" s="88"/>
      <c r="G64" s="88"/>
      <c r="H64" s="185" t="s">
        <v>486</v>
      </c>
      <c r="I64" s="186" t="e">
        <f t="shared" si="1"/>
        <v>#VALUE!</v>
      </c>
      <c r="J64" s="23"/>
      <c r="K64" s="23"/>
      <c r="L64" s="23"/>
    </row>
    <row r="65" spans="1:12" ht="20.25" hidden="1" customHeight="1" x14ac:dyDescent="0.4">
      <c r="A65" s="149"/>
      <c r="B65" s="164"/>
      <c r="C65" s="105"/>
      <c r="D65" s="88"/>
      <c r="E65" s="88"/>
      <c r="F65" s="88"/>
      <c r="G65" s="88"/>
      <c r="H65" s="185" t="s">
        <v>486</v>
      </c>
      <c r="I65" s="186" t="e">
        <f t="shared" si="1"/>
        <v>#VALUE!</v>
      </c>
      <c r="J65" s="23"/>
      <c r="K65" s="23"/>
      <c r="L65" s="23"/>
    </row>
    <row r="66" spans="1:12" ht="18" customHeight="1" x14ac:dyDescent="0.3">
      <c r="A66" s="153" t="s">
        <v>43</v>
      </c>
      <c r="B66" s="154" t="s">
        <v>206</v>
      </c>
      <c r="C66" s="155">
        <f>SUBTOTAL(9,C67:C75)</f>
        <v>0</v>
      </c>
      <c r="D66" s="155">
        <f>SUBTOTAL(9,D67:D75)</f>
        <v>2800000</v>
      </c>
      <c r="E66" s="155">
        <f>SUBTOTAL(9,E67:E75)</f>
        <v>2142127</v>
      </c>
      <c r="F66" s="155">
        <f>G66-D66</f>
        <v>-2800000</v>
      </c>
      <c r="G66" s="155">
        <f>SUBTOTAL(9,G67:G75)</f>
        <v>0</v>
      </c>
      <c r="H66" s="188" t="s">
        <v>486</v>
      </c>
      <c r="I66" s="189">
        <f t="shared" si="1"/>
        <v>76.504535714285709</v>
      </c>
      <c r="J66" s="14">
        <f>SUBTOTAL(9,J67:J75)</f>
        <v>0</v>
      </c>
      <c r="K66" s="14">
        <f>SUBTOTAL(9,K67:K75)</f>
        <v>0</v>
      </c>
      <c r="L66" s="14">
        <f>SUBTOTAL(9,L67:L75)</f>
        <v>0</v>
      </c>
    </row>
    <row r="67" spans="1:12" ht="20.25" hidden="1" customHeight="1" x14ac:dyDescent="0.4">
      <c r="A67" s="151"/>
      <c r="B67" s="152"/>
      <c r="C67" s="88"/>
      <c r="D67" s="88"/>
      <c r="E67" s="88"/>
      <c r="F67" s="88"/>
      <c r="G67" s="88"/>
      <c r="H67" s="185" t="s">
        <v>486</v>
      </c>
      <c r="I67" s="186" t="e">
        <f t="shared" si="1"/>
        <v>#VALUE!</v>
      </c>
      <c r="J67" s="23"/>
      <c r="K67" s="23"/>
      <c r="L67" s="23"/>
    </row>
    <row r="68" spans="1:12" s="8" customFormat="1" ht="15" hidden="1" customHeight="1" x14ac:dyDescent="0.3">
      <c r="A68" s="156" t="s">
        <v>43</v>
      </c>
      <c r="B68" s="157" t="s">
        <v>206</v>
      </c>
      <c r="C68" s="158">
        <f>SUBTOTAL(9,C69:C74)</f>
        <v>0</v>
      </c>
      <c r="D68" s="158">
        <f>SUBTOTAL(9,D69:D74)</f>
        <v>2800000</v>
      </c>
      <c r="E68" s="158">
        <f>SUBTOTAL(9,E69:E74)</f>
        <v>2142127</v>
      </c>
      <c r="F68" s="158">
        <f>G68-D68</f>
        <v>-2800000</v>
      </c>
      <c r="G68" s="158">
        <f>SUBTOTAL(9,G69:G74)</f>
        <v>0</v>
      </c>
      <c r="H68" s="185" t="s">
        <v>486</v>
      </c>
      <c r="I68" s="186">
        <f t="shared" si="1"/>
        <v>76.504535714285709</v>
      </c>
      <c r="J68" s="16">
        <f>SUBTOTAL(9,J69:J74)</f>
        <v>0</v>
      </c>
      <c r="K68" s="16">
        <f>SUBTOTAL(9,K69:K74)</f>
        <v>0</v>
      </c>
      <c r="L68" s="16">
        <f>SUBTOTAL(9,L69:L74)</f>
        <v>0</v>
      </c>
    </row>
    <row r="69" spans="1:12" ht="20.25" hidden="1" customHeight="1" x14ac:dyDescent="0.4">
      <c r="A69" s="151"/>
      <c r="B69" s="152"/>
      <c r="C69" s="88"/>
      <c r="D69" s="88"/>
      <c r="E69" s="88"/>
      <c r="F69" s="88"/>
      <c r="G69" s="88"/>
      <c r="H69" s="185" t="s">
        <v>486</v>
      </c>
      <c r="I69" s="186" t="e">
        <f t="shared" si="1"/>
        <v>#VALUE!</v>
      </c>
      <c r="J69" s="23"/>
      <c r="K69" s="23"/>
      <c r="L69" s="23"/>
    </row>
    <row r="70" spans="1:12" s="7" customFormat="1" ht="15" hidden="1" customHeight="1" x14ac:dyDescent="0.3">
      <c r="A70" s="159" t="s">
        <v>43</v>
      </c>
      <c r="B70" s="160" t="s">
        <v>206</v>
      </c>
      <c r="C70" s="161">
        <f>SUBTOTAL(9,C71:C73)</f>
        <v>0</v>
      </c>
      <c r="D70" s="161">
        <f>SUBTOTAL(9,D71:D73)</f>
        <v>2800000</v>
      </c>
      <c r="E70" s="161">
        <f>SUBTOTAL(9,E71:E73)</f>
        <v>2142127</v>
      </c>
      <c r="F70" s="161">
        <f>G70-D70</f>
        <v>-2800000</v>
      </c>
      <c r="G70" s="161">
        <f>SUBTOTAL(9,G71:G73)</f>
        <v>0</v>
      </c>
      <c r="H70" s="185" t="s">
        <v>486</v>
      </c>
      <c r="I70" s="186">
        <f t="shared" si="1"/>
        <v>76.504535714285709</v>
      </c>
      <c r="J70" s="19">
        <f>SUBTOTAL(9,J71:J73)</f>
        <v>0</v>
      </c>
      <c r="K70" s="19">
        <f>SUBTOTAL(9,K71:K73)</f>
        <v>0</v>
      </c>
      <c r="L70" s="19">
        <f>SUBTOTAL(9,L71:L73)</f>
        <v>0</v>
      </c>
    </row>
    <row r="71" spans="1:12" ht="20.25" hidden="1" customHeight="1" x14ac:dyDescent="0.4">
      <c r="A71" s="151"/>
      <c r="B71" s="152"/>
      <c r="C71" s="88"/>
      <c r="D71" s="88"/>
      <c r="E71" s="88"/>
      <c r="F71" s="88"/>
      <c r="G71" s="88"/>
      <c r="H71" s="185" t="s">
        <v>486</v>
      </c>
      <c r="I71" s="186" t="e">
        <f t="shared" si="1"/>
        <v>#VALUE!</v>
      </c>
      <c r="J71" s="23"/>
      <c r="K71" s="23"/>
      <c r="L71" s="23"/>
    </row>
    <row r="72" spans="1:12" s="7" customFormat="1" ht="15" customHeight="1" x14ac:dyDescent="0.25">
      <c r="A72" s="162" t="s">
        <v>103</v>
      </c>
      <c r="B72" s="163" t="s">
        <v>217</v>
      </c>
      <c r="C72" s="136">
        <v>0</v>
      </c>
      <c r="D72" s="136">
        <v>2800000</v>
      </c>
      <c r="E72" s="136">
        <v>2142127</v>
      </c>
      <c r="F72" s="136">
        <f>G72-D72</f>
        <v>-2800000</v>
      </c>
      <c r="G72" s="136"/>
      <c r="H72" s="215" t="s">
        <v>486</v>
      </c>
      <c r="I72" s="216">
        <f t="shared" ref="I72:I124" si="2">IF(D72&lt;&gt;0,E72/D72,"-")*100</f>
        <v>76.504535714285709</v>
      </c>
      <c r="J72" s="3">
        <v>0</v>
      </c>
      <c r="K72" s="24">
        <v>0</v>
      </c>
      <c r="L72" s="24">
        <v>0</v>
      </c>
    </row>
    <row r="73" spans="1:12" ht="20.25" hidden="1" customHeight="1" x14ac:dyDescent="0.4">
      <c r="A73" s="149"/>
      <c r="B73" s="164"/>
      <c r="C73" s="105"/>
      <c r="D73" s="88"/>
      <c r="E73" s="88"/>
      <c r="F73" s="88"/>
      <c r="G73" s="88"/>
      <c r="H73" s="185" t="e">
        <f t="shared" ref="H73:H124" si="3">IF(C73&lt;&gt;0,E73/C73,"-")*100</f>
        <v>#VALUE!</v>
      </c>
      <c r="I73" s="186" t="e">
        <f t="shared" si="2"/>
        <v>#VALUE!</v>
      </c>
      <c r="J73" s="23"/>
      <c r="K73" s="23"/>
      <c r="L73" s="23"/>
    </row>
    <row r="74" spans="1:12" ht="20.25" hidden="1" customHeight="1" x14ac:dyDescent="0.4">
      <c r="A74" s="149"/>
      <c r="B74" s="164"/>
      <c r="C74" s="105"/>
      <c r="D74" s="88"/>
      <c r="E74" s="88"/>
      <c r="F74" s="88"/>
      <c r="G74" s="88"/>
      <c r="H74" s="185" t="e">
        <f t="shared" si="3"/>
        <v>#VALUE!</v>
      </c>
      <c r="I74" s="186" t="e">
        <f t="shared" si="2"/>
        <v>#VALUE!</v>
      </c>
      <c r="J74" s="23"/>
      <c r="K74" s="23"/>
      <c r="L74" s="23"/>
    </row>
    <row r="75" spans="1:12" ht="20.25" hidden="1" customHeight="1" x14ac:dyDescent="0.4">
      <c r="A75" s="149"/>
      <c r="B75" s="164"/>
      <c r="C75" s="105"/>
      <c r="D75" s="88"/>
      <c r="E75" s="88"/>
      <c r="F75" s="88"/>
      <c r="G75" s="88"/>
      <c r="H75" s="185" t="e">
        <f t="shared" si="3"/>
        <v>#VALUE!</v>
      </c>
      <c r="I75" s="186" t="e">
        <f t="shared" si="2"/>
        <v>#VALUE!</v>
      </c>
      <c r="J75" s="23"/>
      <c r="K75" s="23"/>
      <c r="L75" s="23"/>
    </row>
    <row r="76" spans="1:12" ht="20.25" hidden="1" customHeight="1" x14ac:dyDescent="0.4">
      <c r="A76" s="149"/>
      <c r="B76" s="164"/>
      <c r="C76" s="105"/>
      <c r="D76" s="88"/>
      <c r="E76" s="88"/>
      <c r="F76" s="88"/>
      <c r="G76" s="88"/>
      <c r="H76" s="185" t="e">
        <f t="shared" si="3"/>
        <v>#VALUE!</v>
      </c>
      <c r="I76" s="186" t="e">
        <f t="shared" si="2"/>
        <v>#VALUE!</v>
      </c>
      <c r="J76" s="23"/>
      <c r="K76" s="23"/>
      <c r="L76" s="23"/>
    </row>
    <row r="77" spans="1:12" s="12" customFormat="1" ht="18" customHeight="1" x14ac:dyDescent="0.3">
      <c r="A77" s="329" t="s">
        <v>16</v>
      </c>
      <c r="B77" s="330" t="s">
        <v>134</v>
      </c>
      <c r="C77" s="331">
        <f>SUBTOTAL(9,C78:C102)</f>
        <v>1992</v>
      </c>
      <c r="D77" s="331">
        <f>SUBTOTAL(9,D78:D102)</f>
        <v>5000</v>
      </c>
      <c r="E77" s="331">
        <f>SUBTOTAL(9,E78:E102)</f>
        <v>372</v>
      </c>
      <c r="F77" s="331">
        <f>G77-D77</f>
        <v>-5000</v>
      </c>
      <c r="G77" s="331">
        <f>SUBTOTAL(9,G78:G102)</f>
        <v>0</v>
      </c>
      <c r="H77" s="332">
        <f t="shared" si="3"/>
        <v>18.674698795180721</v>
      </c>
      <c r="I77" s="333">
        <f t="shared" si="2"/>
        <v>7.4399999999999995</v>
      </c>
      <c r="J77" s="10">
        <f>SUBTOTAL(9,J78:J102)</f>
        <v>0</v>
      </c>
      <c r="K77" s="10">
        <f>SUBTOTAL(9,K78:K102)</f>
        <v>0</v>
      </c>
      <c r="L77" s="10">
        <f>SUBTOTAL(9,L78:L102)</f>
        <v>0</v>
      </c>
    </row>
    <row r="78" spans="1:12" ht="20.25" hidden="1" customHeight="1" x14ac:dyDescent="0.4">
      <c r="A78" s="151"/>
      <c r="B78" s="152"/>
      <c r="C78" s="88"/>
      <c r="D78" s="88"/>
      <c r="E78" s="88"/>
      <c r="F78" s="88"/>
      <c r="G78" s="88"/>
      <c r="H78" s="185" t="e">
        <f t="shared" si="3"/>
        <v>#VALUE!</v>
      </c>
      <c r="I78" s="186" t="e">
        <f t="shared" si="2"/>
        <v>#VALUE!</v>
      </c>
      <c r="J78" s="23"/>
      <c r="K78" s="23"/>
      <c r="L78" s="23"/>
    </row>
    <row r="79" spans="1:12" ht="18" customHeight="1" x14ac:dyDescent="0.3">
      <c r="A79" s="177" t="s">
        <v>44</v>
      </c>
      <c r="B79" s="178" t="s">
        <v>162</v>
      </c>
      <c r="C79" s="179">
        <f>SUBTOTAL(9,C80:C89)</f>
        <v>0</v>
      </c>
      <c r="D79" s="179">
        <f>SUBTOTAL(9,D80:D89)</f>
        <v>0</v>
      </c>
      <c r="E79" s="179">
        <f>SUBTOTAL(9,E80:E89)</f>
        <v>2</v>
      </c>
      <c r="F79" s="179">
        <f>G79-D79</f>
        <v>0</v>
      </c>
      <c r="G79" s="179">
        <f>SUBTOTAL(9,G80:G89)</f>
        <v>0</v>
      </c>
      <c r="H79" s="192" t="s">
        <v>486</v>
      </c>
      <c r="I79" s="193" t="s">
        <v>486</v>
      </c>
      <c r="J79" s="14">
        <f>SUBTOTAL(9,J80:J89)</f>
        <v>0</v>
      </c>
      <c r="K79" s="14">
        <f>SUBTOTAL(9,K80:K89)</f>
        <v>0</v>
      </c>
      <c r="L79" s="14">
        <f>SUBTOTAL(9,L80:L89)</f>
        <v>0</v>
      </c>
    </row>
    <row r="80" spans="1:12" ht="20.25" hidden="1" customHeight="1" x14ac:dyDescent="0.4">
      <c r="A80" s="151"/>
      <c r="B80" s="152"/>
      <c r="C80" s="88"/>
      <c r="D80" s="88"/>
      <c r="E80" s="88"/>
      <c r="F80" s="88"/>
      <c r="G80" s="88"/>
      <c r="H80" s="185">
        <v>0</v>
      </c>
      <c r="I80" s="186" t="s">
        <v>486</v>
      </c>
      <c r="J80" s="23"/>
      <c r="K80" s="23"/>
      <c r="L80" s="23"/>
    </row>
    <row r="81" spans="1:12" s="8" customFormat="1" ht="15" hidden="1" customHeight="1" x14ac:dyDescent="0.3">
      <c r="A81" s="156" t="s">
        <v>44</v>
      </c>
      <c r="B81" s="157" t="s">
        <v>162</v>
      </c>
      <c r="C81" s="158">
        <f>SUBTOTAL(9,C82:C88)</f>
        <v>0</v>
      </c>
      <c r="D81" s="158">
        <f>SUBTOTAL(9,D82:D88)</f>
        <v>0</v>
      </c>
      <c r="E81" s="158">
        <f>SUBTOTAL(9,E82:E88)</f>
        <v>2</v>
      </c>
      <c r="F81" s="158">
        <f>G81-D81</f>
        <v>0</v>
      </c>
      <c r="G81" s="158">
        <f>SUBTOTAL(9,G82:G88)</f>
        <v>0</v>
      </c>
      <c r="H81" s="185">
        <v>0</v>
      </c>
      <c r="I81" s="186" t="s">
        <v>486</v>
      </c>
      <c r="J81" s="16">
        <f>SUBTOTAL(9,J82:J88)</f>
        <v>0</v>
      </c>
      <c r="K81" s="16">
        <f>SUBTOTAL(9,K82:K88)</f>
        <v>0</v>
      </c>
      <c r="L81" s="16">
        <f>SUBTOTAL(9,L82:L88)</f>
        <v>0</v>
      </c>
    </row>
    <row r="82" spans="1:12" ht="20.25" hidden="1" customHeight="1" x14ac:dyDescent="0.4">
      <c r="A82" s="151"/>
      <c r="B82" s="152"/>
      <c r="C82" s="88"/>
      <c r="D82" s="88"/>
      <c r="E82" s="88"/>
      <c r="F82" s="88"/>
      <c r="G82" s="88"/>
      <c r="H82" s="185">
        <v>0</v>
      </c>
      <c r="I82" s="186" t="s">
        <v>486</v>
      </c>
      <c r="J82" s="23"/>
      <c r="K82" s="23"/>
      <c r="L82" s="23"/>
    </row>
    <row r="83" spans="1:12" s="7" customFormat="1" ht="15" hidden="1" customHeight="1" x14ac:dyDescent="0.3">
      <c r="A83" s="159" t="s">
        <v>44</v>
      </c>
      <c r="B83" s="160" t="s">
        <v>162</v>
      </c>
      <c r="C83" s="161">
        <f>SUBTOTAL(9,C84:C87)</f>
        <v>0</v>
      </c>
      <c r="D83" s="161">
        <f>SUBTOTAL(9,D84:D87)</f>
        <v>0</v>
      </c>
      <c r="E83" s="161">
        <f>SUBTOTAL(9,E84:E87)</f>
        <v>2</v>
      </c>
      <c r="F83" s="161">
        <f>G83-D83</f>
        <v>0</v>
      </c>
      <c r="G83" s="161">
        <f>SUBTOTAL(9,G84:G87)</f>
        <v>0</v>
      </c>
      <c r="H83" s="185">
        <v>0</v>
      </c>
      <c r="I83" s="186" t="s">
        <v>486</v>
      </c>
      <c r="J83" s="19">
        <f>SUBTOTAL(9,J84:J87)</f>
        <v>0</v>
      </c>
      <c r="K83" s="19">
        <f>SUBTOTAL(9,K84:K87)</f>
        <v>0</v>
      </c>
      <c r="L83" s="19">
        <f>SUBTOTAL(9,L84:L87)</f>
        <v>0</v>
      </c>
    </row>
    <row r="84" spans="1:12" ht="20.25" hidden="1" customHeight="1" x14ac:dyDescent="0.4">
      <c r="A84" s="151"/>
      <c r="B84" s="152"/>
      <c r="C84" s="88"/>
      <c r="D84" s="88"/>
      <c r="E84" s="88"/>
      <c r="F84" s="88"/>
      <c r="G84" s="88"/>
      <c r="H84" s="185">
        <v>0</v>
      </c>
      <c r="I84" s="186" t="s">
        <v>486</v>
      </c>
      <c r="J84" s="23"/>
      <c r="K84" s="23"/>
      <c r="L84" s="23"/>
    </row>
    <row r="85" spans="1:12" s="7" customFormat="1" ht="15" customHeight="1" x14ac:dyDescent="0.25">
      <c r="A85" s="235" t="s">
        <v>435</v>
      </c>
      <c r="B85" s="236" t="s">
        <v>436</v>
      </c>
      <c r="C85" s="169">
        <v>0</v>
      </c>
      <c r="D85" s="169">
        <v>0</v>
      </c>
      <c r="E85" s="169">
        <v>0</v>
      </c>
      <c r="F85" s="169">
        <f>G85-D85</f>
        <v>0</v>
      </c>
      <c r="G85" s="169"/>
      <c r="H85" s="237" t="s">
        <v>486</v>
      </c>
      <c r="I85" s="238" t="s">
        <v>486</v>
      </c>
      <c r="J85" s="3">
        <v>0</v>
      </c>
      <c r="K85" s="24">
        <v>0</v>
      </c>
      <c r="L85" s="24">
        <v>0</v>
      </c>
    </row>
    <row r="86" spans="1:12" s="7" customFormat="1" ht="15" customHeight="1" x14ac:dyDescent="0.25">
      <c r="A86" s="162" t="s">
        <v>437</v>
      </c>
      <c r="B86" s="163" t="s">
        <v>438</v>
      </c>
      <c r="C86" s="136">
        <v>0</v>
      </c>
      <c r="D86" s="136">
        <v>0</v>
      </c>
      <c r="E86" s="136">
        <v>2</v>
      </c>
      <c r="F86" s="136">
        <f>G86-D86</f>
        <v>0</v>
      </c>
      <c r="G86" s="136"/>
      <c r="H86" s="213" t="s">
        <v>486</v>
      </c>
      <c r="I86" s="214" t="s">
        <v>486</v>
      </c>
      <c r="J86" s="3">
        <v>0</v>
      </c>
      <c r="K86" s="24">
        <v>0</v>
      </c>
      <c r="L86" s="24">
        <v>0</v>
      </c>
    </row>
    <row r="87" spans="1:12" ht="20.25" hidden="1" customHeight="1" x14ac:dyDescent="0.4">
      <c r="A87" s="149"/>
      <c r="B87" s="164"/>
      <c r="C87" s="105"/>
      <c r="D87" s="88"/>
      <c r="E87" s="88"/>
      <c r="F87" s="88"/>
      <c r="G87" s="88"/>
      <c r="H87" s="185" t="e">
        <f t="shared" si="3"/>
        <v>#VALUE!</v>
      </c>
      <c r="I87" s="186" t="e">
        <f t="shared" si="2"/>
        <v>#VALUE!</v>
      </c>
      <c r="J87" s="23"/>
      <c r="K87" s="23"/>
      <c r="L87" s="23"/>
    </row>
    <row r="88" spans="1:12" ht="20.25" hidden="1" customHeight="1" x14ac:dyDescent="0.4">
      <c r="A88" s="149"/>
      <c r="B88" s="164"/>
      <c r="C88" s="105"/>
      <c r="D88" s="88"/>
      <c r="E88" s="88"/>
      <c r="F88" s="88"/>
      <c r="G88" s="88"/>
      <c r="H88" s="185" t="e">
        <f t="shared" si="3"/>
        <v>#VALUE!</v>
      </c>
      <c r="I88" s="186" t="e">
        <f t="shared" si="2"/>
        <v>#VALUE!</v>
      </c>
      <c r="J88" s="23"/>
      <c r="K88" s="23"/>
      <c r="L88" s="23"/>
    </row>
    <row r="89" spans="1:12" ht="20.25" hidden="1" customHeight="1" x14ac:dyDescent="0.4">
      <c r="A89" s="149"/>
      <c r="B89" s="164"/>
      <c r="C89" s="105"/>
      <c r="D89" s="88"/>
      <c r="E89" s="88"/>
      <c r="F89" s="88"/>
      <c r="G89" s="88"/>
      <c r="H89" s="185" t="e">
        <f t="shared" si="3"/>
        <v>#VALUE!</v>
      </c>
      <c r="I89" s="186" t="e">
        <f t="shared" si="2"/>
        <v>#VALUE!</v>
      </c>
      <c r="J89" s="23"/>
      <c r="K89" s="23"/>
      <c r="L89" s="23"/>
    </row>
    <row r="90" spans="1:12" ht="18" customHeight="1" x14ac:dyDescent="0.3">
      <c r="A90" s="153" t="s">
        <v>45</v>
      </c>
      <c r="B90" s="154" t="s">
        <v>165</v>
      </c>
      <c r="C90" s="155">
        <f>SUBTOTAL(9,C91:C101)</f>
        <v>1992</v>
      </c>
      <c r="D90" s="155">
        <f>SUBTOTAL(9,D91:D101)</f>
        <v>5000</v>
      </c>
      <c r="E90" s="155">
        <f>SUBTOTAL(9,E91:E101)</f>
        <v>370</v>
      </c>
      <c r="F90" s="155">
        <f>G90-D90</f>
        <v>-5000</v>
      </c>
      <c r="G90" s="155">
        <f>SUBTOTAL(9,G91:G101)</f>
        <v>0</v>
      </c>
      <c r="H90" s="188">
        <f t="shared" si="3"/>
        <v>18.574297188755022</v>
      </c>
      <c r="I90" s="189">
        <f t="shared" si="2"/>
        <v>7.3999999999999995</v>
      </c>
      <c r="J90" s="14">
        <f>SUBTOTAL(9,J91:J101)</f>
        <v>0</v>
      </c>
      <c r="K90" s="14">
        <f>SUBTOTAL(9,K91:K101)</f>
        <v>0</v>
      </c>
      <c r="L90" s="14">
        <f>SUBTOTAL(9,L91:L101)</f>
        <v>0</v>
      </c>
    </row>
    <row r="91" spans="1:12" ht="20.25" hidden="1" customHeight="1" x14ac:dyDescent="0.4">
      <c r="A91" s="151"/>
      <c r="B91" s="152"/>
      <c r="C91" s="88"/>
      <c r="D91" s="88"/>
      <c r="E91" s="88"/>
      <c r="F91" s="88"/>
      <c r="G91" s="88"/>
      <c r="H91" s="185" t="e">
        <f t="shared" si="3"/>
        <v>#VALUE!</v>
      </c>
      <c r="I91" s="186" t="e">
        <f t="shared" si="2"/>
        <v>#VALUE!</v>
      </c>
      <c r="J91" s="23"/>
      <c r="K91" s="23"/>
      <c r="L91" s="23"/>
    </row>
    <row r="92" spans="1:12" s="8" customFormat="1" ht="15" hidden="1" customHeight="1" x14ac:dyDescent="0.3">
      <c r="A92" s="156" t="s">
        <v>45</v>
      </c>
      <c r="B92" s="157" t="s">
        <v>165</v>
      </c>
      <c r="C92" s="158">
        <f>SUBTOTAL(9,C93:C100)</f>
        <v>1992</v>
      </c>
      <c r="D92" s="158">
        <f>SUBTOTAL(9,D93:D100)</f>
        <v>5000</v>
      </c>
      <c r="E92" s="158">
        <f>SUBTOTAL(9,E93:E100)</f>
        <v>370</v>
      </c>
      <c r="F92" s="158">
        <f>G92-D92</f>
        <v>-5000</v>
      </c>
      <c r="G92" s="158">
        <f>SUBTOTAL(9,G93:G100)</f>
        <v>0</v>
      </c>
      <c r="H92" s="185">
        <f t="shared" si="3"/>
        <v>18.574297188755022</v>
      </c>
      <c r="I92" s="186">
        <f t="shared" si="2"/>
        <v>7.3999999999999995</v>
      </c>
      <c r="J92" s="16">
        <f>SUBTOTAL(9,J93:J100)</f>
        <v>0</v>
      </c>
      <c r="K92" s="16">
        <f>SUBTOTAL(9,K93:K100)</f>
        <v>0</v>
      </c>
      <c r="L92" s="16">
        <f>SUBTOTAL(9,L93:L100)</f>
        <v>0</v>
      </c>
    </row>
    <row r="93" spans="1:12" ht="20.25" hidden="1" customHeight="1" x14ac:dyDescent="0.4">
      <c r="A93" s="151"/>
      <c r="B93" s="152"/>
      <c r="C93" s="88"/>
      <c r="D93" s="88"/>
      <c r="E93" s="88"/>
      <c r="F93" s="88"/>
      <c r="G93" s="88"/>
      <c r="H93" s="185" t="e">
        <f t="shared" si="3"/>
        <v>#VALUE!</v>
      </c>
      <c r="I93" s="186" t="e">
        <f t="shared" si="2"/>
        <v>#VALUE!</v>
      </c>
      <c r="J93" s="23"/>
      <c r="K93" s="23"/>
      <c r="L93" s="23"/>
    </row>
    <row r="94" spans="1:12" s="7" customFormat="1" ht="15" hidden="1" customHeight="1" x14ac:dyDescent="0.3">
      <c r="A94" s="159" t="s">
        <v>45</v>
      </c>
      <c r="B94" s="160" t="s">
        <v>165</v>
      </c>
      <c r="C94" s="161">
        <f>SUBTOTAL(9,C95:C99)</f>
        <v>1992</v>
      </c>
      <c r="D94" s="161">
        <f>SUBTOTAL(9,D95:D99)</f>
        <v>5000</v>
      </c>
      <c r="E94" s="161">
        <f>SUBTOTAL(9,E95:E99)</f>
        <v>370</v>
      </c>
      <c r="F94" s="161">
        <f>G94-D94</f>
        <v>-5000</v>
      </c>
      <c r="G94" s="161">
        <f>SUBTOTAL(9,G95:G99)</f>
        <v>0</v>
      </c>
      <c r="H94" s="185">
        <f t="shared" si="3"/>
        <v>18.574297188755022</v>
      </c>
      <c r="I94" s="186">
        <f t="shared" si="2"/>
        <v>7.3999999999999995</v>
      </c>
      <c r="J94" s="19">
        <f>SUBTOTAL(9,J95:J99)</f>
        <v>0</v>
      </c>
      <c r="K94" s="19">
        <f>SUBTOTAL(9,K95:K99)</f>
        <v>0</v>
      </c>
      <c r="L94" s="19">
        <f>SUBTOTAL(9,L95:L99)</f>
        <v>0</v>
      </c>
    </row>
    <row r="95" spans="1:12" ht="20.25" hidden="1" customHeight="1" x14ac:dyDescent="0.4">
      <c r="A95" s="151"/>
      <c r="B95" s="152"/>
      <c r="C95" s="88"/>
      <c r="D95" s="88"/>
      <c r="E95" s="88"/>
      <c r="F95" s="88"/>
      <c r="G95" s="88"/>
      <c r="H95" s="185" t="e">
        <f t="shared" si="3"/>
        <v>#VALUE!</v>
      </c>
      <c r="I95" s="186" t="e">
        <f t="shared" si="2"/>
        <v>#VALUE!</v>
      </c>
      <c r="J95" s="23"/>
      <c r="K95" s="23"/>
      <c r="L95" s="23"/>
    </row>
    <row r="96" spans="1:12" s="7" customFormat="1" ht="15" customHeight="1" x14ac:dyDescent="0.25">
      <c r="A96" s="162" t="s">
        <v>104</v>
      </c>
      <c r="B96" s="163" t="s">
        <v>142</v>
      </c>
      <c r="C96" s="136">
        <v>0</v>
      </c>
      <c r="D96" s="136">
        <v>5000</v>
      </c>
      <c r="E96" s="136">
        <v>0</v>
      </c>
      <c r="F96" s="136">
        <f>G96-D96</f>
        <v>-5000</v>
      </c>
      <c r="G96" s="136"/>
      <c r="H96" s="213" t="s">
        <v>486</v>
      </c>
      <c r="I96" s="214" t="s">
        <v>486</v>
      </c>
      <c r="J96" s="3">
        <v>0</v>
      </c>
      <c r="K96" s="24">
        <v>0</v>
      </c>
      <c r="L96" s="24">
        <v>0</v>
      </c>
    </row>
    <row r="97" spans="1:12" s="7" customFormat="1" ht="15" customHeight="1" x14ac:dyDescent="0.25">
      <c r="A97" s="162" t="s">
        <v>105</v>
      </c>
      <c r="B97" s="163" t="s">
        <v>213</v>
      </c>
      <c r="C97" s="136">
        <v>6</v>
      </c>
      <c r="D97" s="136">
        <v>0</v>
      </c>
      <c r="E97" s="136">
        <v>1</v>
      </c>
      <c r="F97" s="136">
        <f>G97-D97</f>
        <v>0</v>
      </c>
      <c r="G97" s="136"/>
      <c r="H97" s="213">
        <f t="shared" si="3"/>
        <v>16.666666666666664</v>
      </c>
      <c r="I97" s="214" t="s">
        <v>486</v>
      </c>
      <c r="J97" s="3">
        <v>0</v>
      </c>
      <c r="K97" s="24">
        <v>0</v>
      </c>
      <c r="L97" s="24">
        <v>0</v>
      </c>
    </row>
    <row r="98" spans="1:12" s="7" customFormat="1" ht="15" customHeight="1" x14ac:dyDescent="0.25">
      <c r="A98" s="162" t="s">
        <v>106</v>
      </c>
      <c r="B98" s="163" t="s">
        <v>176</v>
      </c>
      <c r="C98" s="136">
        <v>1986</v>
      </c>
      <c r="D98" s="136">
        <v>0</v>
      </c>
      <c r="E98" s="136">
        <v>369</v>
      </c>
      <c r="F98" s="136">
        <f>G98-D98</f>
        <v>0</v>
      </c>
      <c r="G98" s="136"/>
      <c r="H98" s="213">
        <f t="shared" si="3"/>
        <v>18.580060422960727</v>
      </c>
      <c r="I98" s="214" t="s">
        <v>486</v>
      </c>
      <c r="J98" s="3">
        <v>0</v>
      </c>
      <c r="K98" s="24">
        <v>0</v>
      </c>
      <c r="L98" s="24">
        <v>0</v>
      </c>
    </row>
    <row r="99" spans="1:12" ht="20.25" hidden="1" customHeight="1" x14ac:dyDescent="0.4">
      <c r="A99" s="149"/>
      <c r="B99" s="164"/>
      <c r="C99" s="105"/>
      <c r="D99" s="88"/>
      <c r="E99" s="88"/>
      <c r="F99" s="88"/>
      <c r="G99" s="88"/>
      <c r="H99" s="185" t="e">
        <f t="shared" si="3"/>
        <v>#VALUE!</v>
      </c>
      <c r="I99" s="186" t="e">
        <f t="shared" si="2"/>
        <v>#VALUE!</v>
      </c>
      <c r="J99" s="23"/>
      <c r="K99" s="23"/>
      <c r="L99" s="23"/>
    </row>
    <row r="100" spans="1:12" ht="20.25" hidden="1" customHeight="1" x14ac:dyDescent="0.4">
      <c r="A100" s="149"/>
      <c r="B100" s="164"/>
      <c r="C100" s="105"/>
      <c r="D100" s="88"/>
      <c r="E100" s="88"/>
      <c r="F100" s="88"/>
      <c r="G100" s="88"/>
      <c r="H100" s="185" t="e">
        <f t="shared" si="3"/>
        <v>#VALUE!</v>
      </c>
      <c r="I100" s="186" t="e">
        <f t="shared" si="2"/>
        <v>#VALUE!</v>
      </c>
      <c r="J100" s="23"/>
      <c r="K100" s="23"/>
      <c r="L100" s="23"/>
    </row>
    <row r="101" spans="1:12" ht="20.25" hidden="1" customHeight="1" x14ac:dyDescent="0.4">
      <c r="A101" s="149"/>
      <c r="B101" s="164"/>
      <c r="C101" s="105"/>
      <c r="D101" s="88"/>
      <c r="E101" s="88"/>
      <c r="F101" s="88"/>
      <c r="G101" s="88"/>
      <c r="H101" s="185" t="e">
        <f t="shared" si="3"/>
        <v>#VALUE!</v>
      </c>
      <c r="I101" s="186" t="e">
        <f t="shared" si="2"/>
        <v>#VALUE!</v>
      </c>
      <c r="J101" s="23"/>
      <c r="K101" s="23"/>
      <c r="L101" s="23"/>
    </row>
    <row r="102" spans="1:12" ht="20.25" hidden="1" customHeight="1" x14ac:dyDescent="0.4">
      <c r="A102" s="149"/>
      <c r="B102" s="164"/>
      <c r="C102" s="105"/>
      <c r="D102" s="88"/>
      <c r="E102" s="88"/>
      <c r="F102" s="88"/>
      <c r="G102" s="88"/>
      <c r="H102" s="185" t="e">
        <f t="shared" si="3"/>
        <v>#VALUE!</v>
      </c>
      <c r="I102" s="186" t="e">
        <f t="shared" si="2"/>
        <v>#VALUE!</v>
      </c>
      <c r="J102" s="23"/>
      <c r="K102" s="23"/>
      <c r="L102" s="23"/>
    </row>
    <row r="103" spans="1:12" s="12" customFormat="1" ht="18" customHeight="1" x14ac:dyDescent="0.3">
      <c r="A103" s="329" t="s">
        <v>17</v>
      </c>
      <c r="B103" s="330" t="s">
        <v>208</v>
      </c>
      <c r="C103" s="331">
        <f>SUBTOTAL(9,C104:C129)</f>
        <v>250025</v>
      </c>
      <c r="D103" s="331">
        <f>SUBTOTAL(9,D104:D129)</f>
        <v>280500</v>
      </c>
      <c r="E103" s="331">
        <f>SUBTOTAL(9,E104:E129)</f>
        <v>76886</v>
      </c>
      <c r="F103" s="331">
        <f>G103-D103</f>
        <v>-280500</v>
      </c>
      <c r="G103" s="331">
        <f>SUBTOTAL(9,G104:G129)</f>
        <v>0</v>
      </c>
      <c r="H103" s="332">
        <f t="shared" si="3"/>
        <v>30.751324867513247</v>
      </c>
      <c r="I103" s="333">
        <f t="shared" si="2"/>
        <v>27.410338680926916</v>
      </c>
      <c r="J103" s="10">
        <f>SUBTOTAL(9,J104:J129)</f>
        <v>0</v>
      </c>
      <c r="K103" s="10">
        <f>SUBTOTAL(9,K104:K129)</f>
        <v>0</v>
      </c>
      <c r="L103" s="10">
        <f>SUBTOTAL(9,L104:L129)</f>
        <v>0</v>
      </c>
    </row>
    <row r="104" spans="1:12" ht="20.25" hidden="1" customHeight="1" x14ac:dyDescent="0.4">
      <c r="A104" s="151"/>
      <c r="B104" s="152"/>
      <c r="C104" s="88"/>
      <c r="D104" s="88"/>
      <c r="E104" s="88"/>
      <c r="F104" s="88"/>
      <c r="G104" s="88"/>
      <c r="H104" s="185" t="e">
        <f t="shared" si="3"/>
        <v>#VALUE!</v>
      </c>
      <c r="I104" s="186" t="e">
        <f t="shared" si="2"/>
        <v>#VALUE!</v>
      </c>
      <c r="J104" s="23"/>
      <c r="K104" s="23"/>
      <c r="L104" s="23"/>
    </row>
    <row r="105" spans="1:12" ht="18" customHeight="1" x14ac:dyDescent="0.3">
      <c r="A105" s="153" t="s">
        <v>46</v>
      </c>
      <c r="B105" s="154" t="s">
        <v>159</v>
      </c>
      <c r="C105" s="155">
        <f>SUBTOTAL(9,C106:C116)</f>
        <v>241142</v>
      </c>
      <c r="D105" s="155">
        <f>SUBTOTAL(9,D106:D116)</f>
        <v>93500</v>
      </c>
      <c r="E105" s="155">
        <f>SUBTOTAL(9,E106:E116)</f>
        <v>37599</v>
      </c>
      <c r="F105" s="155">
        <f>G105-D105</f>
        <v>-93500</v>
      </c>
      <c r="G105" s="155">
        <f>SUBTOTAL(9,G106:G116)</f>
        <v>0</v>
      </c>
      <c r="H105" s="188">
        <f t="shared" si="3"/>
        <v>15.592057791674616</v>
      </c>
      <c r="I105" s="189">
        <f t="shared" si="2"/>
        <v>40.212834224598929</v>
      </c>
      <c r="J105" s="14">
        <f>SUBTOTAL(9,J106:J116)</f>
        <v>0</v>
      </c>
      <c r="K105" s="14">
        <f>SUBTOTAL(9,K106:K116)</f>
        <v>0</v>
      </c>
      <c r="L105" s="14">
        <f>SUBTOTAL(9,L106:L116)</f>
        <v>0</v>
      </c>
    </row>
    <row r="106" spans="1:12" ht="20.25" hidden="1" customHeight="1" x14ac:dyDescent="0.4">
      <c r="A106" s="151"/>
      <c r="B106" s="152"/>
      <c r="C106" s="88"/>
      <c r="D106" s="88"/>
      <c r="E106" s="88"/>
      <c r="F106" s="88"/>
      <c r="G106" s="88"/>
      <c r="H106" s="185" t="e">
        <f t="shared" si="3"/>
        <v>#VALUE!</v>
      </c>
      <c r="I106" s="186" t="e">
        <f t="shared" si="2"/>
        <v>#VALUE!</v>
      </c>
      <c r="J106" s="23"/>
      <c r="K106" s="23"/>
      <c r="L106" s="23"/>
    </row>
    <row r="107" spans="1:12" s="8" customFormat="1" ht="15" hidden="1" customHeight="1" x14ac:dyDescent="0.3">
      <c r="A107" s="156" t="s">
        <v>46</v>
      </c>
      <c r="B107" s="157" t="s">
        <v>159</v>
      </c>
      <c r="C107" s="158">
        <f>SUBTOTAL(9,C108:C115)</f>
        <v>241142</v>
      </c>
      <c r="D107" s="158">
        <f>SUBTOTAL(9,D108:D115)</f>
        <v>93500</v>
      </c>
      <c r="E107" s="158">
        <f>SUBTOTAL(9,E108:E115)</f>
        <v>37599</v>
      </c>
      <c r="F107" s="158">
        <f>G107-D107</f>
        <v>-93500</v>
      </c>
      <c r="G107" s="158">
        <f>SUBTOTAL(9,G108:G115)</f>
        <v>0</v>
      </c>
      <c r="H107" s="185">
        <f t="shared" si="3"/>
        <v>15.592057791674616</v>
      </c>
      <c r="I107" s="186">
        <f t="shared" si="2"/>
        <v>40.212834224598929</v>
      </c>
      <c r="J107" s="16">
        <f>SUBTOTAL(9,J108:J115)</f>
        <v>0</v>
      </c>
      <c r="K107" s="16">
        <f>SUBTOTAL(9,K108:K115)</f>
        <v>0</v>
      </c>
      <c r="L107" s="16">
        <f>SUBTOTAL(9,L108:L115)</f>
        <v>0</v>
      </c>
    </row>
    <row r="108" spans="1:12" ht="20.25" hidden="1" customHeight="1" x14ac:dyDescent="0.4">
      <c r="A108" s="151"/>
      <c r="B108" s="152"/>
      <c r="C108" s="88"/>
      <c r="D108" s="88"/>
      <c r="E108" s="88"/>
      <c r="F108" s="88"/>
      <c r="G108" s="88"/>
      <c r="H108" s="185" t="e">
        <f t="shared" si="3"/>
        <v>#VALUE!</v>
      </c>
      <c r="I108" s="186" t="e">
        <f t="shared" si="2"/>
        <v>#VALUE!</v>
      </c>
      <c r="J108" s="23"/>
      <c r="K108" s="23"/>
      <c r="L108" s="23"/>
    </row>
    <row r="109" spans="1:12" s="7" customFormat="1" ht="15" hidden="1" customHeight="1" x14ac:dyDescent="0.3">
      <c r="A109" s="159" t="s">
        <v>46</v>
      </c>
      <c r="B109" s="160" t="s">
        <v>159</v>
      </c>
      <c r="C109" s="161">
        <f>SUBTOTAL(9,C110:C114)</f>
        <v>241142</v>
      </c>
      <c r="D109" s="161">
        <f>SUBTOTAL(9,D110:D114)</f>
        <v>93500</v>
      </c>
      <c r="E109" s="161">
        <f>SUBTOTAL(9,E110:E114)</f>
        <v>37599</v>
      </c>
      <c r="F109" s="161">
        <f>G109-D109</f>
        <v>-93500</v>
      </c>
      <c r="G109" s="161">
        <f>SUBTOTAL(9,G110:G114)</f>
        <v>0</v>
      </c>
      <c r="H109" s="185">
        <f t="shared" si="3"/>
        <v>15.592057791674616</v>
      </c>
      <c r="I109" s="186">
        <f t="shared" si="2"/>
        <v>40.212834224598929</v>
      </c>
      <c r="J109" s="19">
        <f>SUBTOTAL(9,J110:J114)</f>
        <v>0</v>
      </c>
      <c r="K109" s="19">
        <f>SUBTOTAL(9,K110:K114)</f>
        <v>0</v>
      </c>
      <c r="L109" s="19">
        <f>SUBTOTAL(9,L110:L114)</f>
        <v>0</v>
      </c>
    </row>
    <row r="110" spans="1:12" ht="20.25" hidden="1" customHeight="1" x14ac:dyDescent="0.4">
      <c r="A110" s="151"/>
      <c r="B110" s="152"/>
      <c r="C110" s="88"/>
      <c r="D110" s="88"/>
      <c r="E110" s="88"/>
      <c r="F110" s="88"/>
      <c r="G110" s="88"/>
      <c r="H110" s="185" t="e">
        <f t="shared" si="3"/>
        <v>#VALUE!</v>
      </c>
      <c r="I110" s="186" t="e">
        <f t="shared" si="2"/>
        <v>#VALUE!</v>
      </c>
      <c r="J110" s="23"/>
      <c r="K110" s="23"/>
      <c r="L110" s="23"/>
    </row>
    <row r="111" spans="1:12" s="7" customFormat="1" ht="15" customHeight="1" x14ac:dyDescent="0.25">
      <c r="A111" s="162" t="s">
        <v>107</v>
      </c>
      <c r="B111" s="163" t="s">
        <v>156</v>
      </c>
      <c r="C111" s="136">
        <v>1250</v>
      </c>
      <c r="D111" s="136">
        <v>3000</v>
      </c>
      <c r="E111" s="232">
        <v>140</v>
      </c>
      <c r="F111" s="232">
        <f>G111-D111</f>
        <v>-3000</v>
      </c>
      <c r="G111" s="232"/>
      <c r="H111" s="213">
        <f t="shared" si="3"/>
        <v>11.200000000000001</v>
      </c>
      <c r="I111" s="214">
        <f t="shared" si="2"/>
        <v>4.666666666666667</v>
      </c>
      <c r="J111" s="3">
        <v>0</v>
      </c>
      <c r="K111" s="24">
        <v>0</v>
      </c>
      <c r="L111" s="24">
        <v>0</v>
      </c>
    </row>
    <row r="112" spans="1:12" s="7" customFormat="1" ht="15" customHeight="1" x14ac:dyDescent="0.25">
      <c r="A112" s="162" t="s">
        <v>108</v>
      </c>
      <c r="B112" s="163" t="s">
        <v>169</v>
      </c>
      <c r="C112" s="136">
        <v>179</v>
      </c>
      <c r="D112" s="136">
        <v>500</v>
      </c>
      <c r="E112" s="232">
        <v>0</v>
      </c>
      <c r="F112" s="232">
        <f>G112-D112</f>
        <v>-500</v>
      </c>
      <c r="G112" s="232"/>
      <c r="H112" s="213" t="s">
        <v>486</v>
      </c>
      <c r="I112" s="214" t="s">
        <v>486</v>
      </c>
      <c r="J112" s="3">
        <v>0</v>
      </c>
      <c r="K112" s="24">
        <v>0</v>
      </c>
      <c r="L112" s="24">
        <v>0</v>
      </c>
    </row>
    <row r="113" spans="1:12" s="7" customFormat="1" ht="15" customHeight="1" x14ac:dyDescent="0.25">
      <c r="A113" s="162" t="s">
        <v>109</v>
      </c>
      <c r="B113" s="163" t="s">
        <v>152</v>
      </c>
      <c r="C113" s="136">
        <v>239713</v>
      </c>
      <c r="D113" s="136">
        <v>90000</v>
      </c>
      <c r="E113" s="232">
        <v>37459</v>
      </c>
      <c r="F113" s="232">
        <f>G113-D113</f>
        <v>-90000</v>
      </c>
      <c r="G113" s="232"/>
      <c r="H113" s="213">
        <f t="shared" si="3"/>
        <v>15.626603479994827</v>
      </c>
      <c r="I113" s="214">
        <f t="shared" si="2"/>
        <v>41.621111111111105</v>
      </c>
      <c r="J113" s="3">
        <v>0</v>
      </c>
      <c r="K113" s="24">
        <v>0</v>
      </c>
      <c r="L113" s="24">
        <v>0</v>
      </c>
    </row>
    <row r="114" spans="1:12" ht="20.25" hidden="1" customHeight="1" x14ac:dyDescent="0.4">
      <c r="A114" s="149"/>
      <c r="B114" s="164"/>
      <c r="C114" s="105"/>
      <c r="D114" s="88"/>
      <c r="E114" s="88"/>
      <c r="F114" s="88"/>
      <c r="G114" s="88"/>
      <c r="H114" s="185" t="e">
        <f t="shared" si="3"/>
        <v>#VALUE!</v>
      </c>
      <c r="I114" s="186" t="e">
        <f t="shared" si="2"/>
        <v>#VALUE!</v>
      </c>
      <c r="J114" s="23"/>
      <c r="K114" s="23"/>
      <c r="L114" s="23"/>
    </row>
    <row r="115" spans="1:12" ht="20.25" hidden="1" customHeight="1" x14ac:dyDescent="0.4">
      <c r="A115" s="149"/>
      <c r="B115" s="164"/>
      <c r="C115" s="105"/>
      <c r="D115" s="88"/>
      <c r="E115" s="88"/>
      <c r="F115" s="88"/>
      <c r="G115" s="88"/>
      <c r="H115" s="185" t="e">
        <f t="shared" si="3"/>
        <v>#VALUE!</v>
      </c>
      <c r="I115" s="186" t="e">
        <f t="shared" si="2"/>
        <v>#VALUE!</v>
      </c>
      <c r="J115" s="23"/>
      <c r="K115" s="23"/>
      <c r="L115" s="23"/>
    </row>
    <row r="116" spans="1:12" ht="20.25" hidden="1" customHeight="1" x14ac:dyDescent="0.4">
      <c r="A116" s="149"/>
      <c r="B116" s="164"/>
      <c r="C116" s="105"/>
      <c r="D116" s="88"/>
      <c r="E116" s="88"/>
      <c r="F116" s="88"/>
      <c r="G116" s="88"/>
      <c r="H116" s="185" t="e">
        <f t="shared" si="3"/>
        <v>#VALUE!</v>
      </c>
      <c r="I116" s="186" t="e">
        <f t="shared" si="2"/>
        <v>#VALUE!</v>
      </c>
      <c r="J116" s="23"/>
      <c r="K116" s="23"/>
      <c r="L116" s="23"/>
    </row>
    <row r="117" spans="1:12" ht="18" customHeight="1" x14ac:dyDescent="0.3">
      <c r="A117" s="153" t="s">
        <v>47</v>
      </c>
      <c r="B117" s="154" t="s">
        <v>158</v>
      </c>
      <c r="C117" s="155">
        <f>SUBTOTAL(9,C118:C128)</f>
        <v>8883</v>
      </c>
      <c r="D117" s="155">
        <f>SUBTOTAL(9,D118:D128)</f>
        <v>187000</v>
      </c>
      <c r="E117" s="155">
        <f>SUBTOTAL(9,E118:E128)</f>
        <v>39287</v>
      </c>
      <c r="F117" s="155">
        <f>G117-D117</f>
        <v>-187000</v>
      </c>
      <c r="G117" s="155">
        <f>SUBTOTAL(9,G118:G128)</f>
        <v>0</v>
      </c>
      <c r="H117" s="233">
        <f t="shared" si="3"/>
        <v>442.27175503771247</v>
      </c>
      <c r="I117" s="234">
        <f t="shared" si="2"/>
        <v>21.009090909090908</v>
      </c>
      <c r="J117" s="14">
        <f>SUBTOTAL(9,J118:J128)</f>
        <v>0</v>
      </c>
      <c r="K117" s="14">
        <f>SUBTOTAL(9,K118:K128)</f>
        <v>0</v>
      </c>
      <c r="L117" s="14">
        <f>SUBTOTAL(9,L118:L128)</f>
        <v>0</v>
      </c>
    </row>
    <row r="118" spans="1:12" ht="20.25" hidden="1" customHeight="1" x14ac:dyDescent="0.4">
      <c r="A118" s="151"/>
      <c r="B118" s="152"/>
      <c r="C118" s="88"/>
      <c r="D118" s="88"/>
      <c r="E118" s="88"/>
      <c r="F118" s="88"/>
      <c r="G118" s="88"/>
      <c r="H118" s="185" t="e">
        <f t="shared" si="3"/>
        <v>#VALUE!</v>
      </c>
      <c r="I118" s="186" t="e">
        <f t="shared" si="2"/>
        <v>#VALUE!</v>
      </c>
      <c r="J118" s="23"/>
      <c r="K118" s="23"/>
      <c r="L118" s="23"/>
    </row>
    <row r="119" spans="1:12" s="8" customFormat="1" ht="15" hidden="1" customHeight="1" x14ac:dyDescent="0.3">
      <c r="A119" s="156" t="s">
        <v>47</v>
      </c>
      <c r="B119" s="157" t="s">
        <v>158</v>
      </c>
      <c r="C119" s="158">
        <f>SUBTOTAL(9,C120:C127)</f>
        <v>8883</v>
      </c>
      <c r="D119" s="158">
        <f>SUBTOTAL(9,D120:D127)</f>
        <v>187000</v>
      </c>
      <c r="E119" s="158">
        <f>SUBTOTAL(9,E120:E127)</f>
        <v>39287</v>
      </c>
      <c r="F119" s="158">
        <f>G119-D119</f>
        <v>-187000</v>
      </c>
      <c r="G119" s="158">
        <f>SUBTOTAL(9,G120:G127)</f>
        <v>0</v>
      </c>
      <c r="H119" s="185">
        <f t="shared" si="3"/>
        <v>442.27175503771247</v>
      </c>
      <c r="I119" s="186">
        <f t="shared" si="2"/>
        <v>21.009090909090908</v>
      </c>
      <c r="J119" s="16">
        <f>SUBTOTAL(9,J120:J127)</f>
        <v>0</v>
      </c>
      <c r="K119" s="16">
        <f>SUBTOTAL(9,K120:K127)</f>
        <v>0</v>
      </c>
      <c r="L119" s="16">
        <f>SUBTOTAL(9,L120:L127)</f>
        <v>0</v>
      </c>
    </row>
    <row r="120" spans="1:12" ht="20.25" hidden="1" customHeight="1" x14ac:dyDescent="0.4">
      <c r="A120" s="151"/>
      <c r="B120" s="152"/>
      <c r="C120" s="88"/>
      <c r="D120" s="88"/>
      <c r="E120" s="88"/>
      <c r="F120" s="88"/>
      <c r="G120" s="88"/>
      <c r="H120" s="185" t="e">
        <f t="shared" si="3"/>
        <v>#VALUE!</v>
      </c>
      <c r="I120" s="186" t="e">
        <f t="shared" si="2"/>
        <v>#VALUE!</v>
      </c>
      <c r="J120" s="23"/>
      <c r="K120" s="23"/>
      <c r="L120" s="23"/>
    </row>
    <row r="121" spans="1:12" s="7" customFormat="1" ht="15" hidden="1" customHeight="1" x14ac:dyDescent="0.3">
      <c r="A121" s="159" t="s">
        <v>47</v>
      </c>
      <c r="B121" s="160" t="s">
        <v>158</v>
      </c>
      <c r="C121" s="161">
        <f>SUBTOTAL(9,C122:C126)</f>
        <v>8883</v>
      </c>
      <c r="D121" s="161">
        <f>SUBTOTAL(9,D122:D126)</f>
        <v>187000</v>
      </c>
      <c r="E121" s="161">
        <f>SUBTOTAL(9,E122:E126)</f>
        <v>39287</v>
      </c>
      <c r="F121" s="161">
        <f>G121-D121</f>
        <v>-187000</v>
      </c>
      <c r="G121" s="161">
        <f>SUBTOTAL(9,G122:G126)</f>
        <v>0</v>
      </c>
      <c r="H121" s="185">
        <f t="shared" si="3"/>
        <v>442.27175503771247</v>
      </c>
      <c r="I121" s="186">
        <f t="shared" si="2"/>
        <v>21.009090909090908</v>
      </c>
      <c r="J121" s="19">
        <f>SUBTOTAL(9,J122:J126)</f>
        <v>0</v>
      </c>
      <c r="K121" s="19">
        <f>SUBTOTAL(9,K122:K126)</f>
        <v>0</v>
      </c>
      <c r="L121" s="19">
        <f>SUBTOTAL(9,L122:L126)</f>
        <v>0</v>
      </c>
    </row>
    <row r="122" spans="1:12" ht="20.25" hidden="1" customHeight="1" x14ac:dyDescent="0.4">
      <c r="A122" s="151"/>
      <c r="B122" s="152"/>
      <c r="C122" s="88"/>
      <c r="D122" s="88"/>
      <c r="E122" s="88"/>
      <c r="F122" s="88"/>
      <c r="G122" s="88"/>
      <c r="H122" s="185" t="e">
        <f t="shared" si="3"/>
        <v>#VALUE!</v>
      </c>
      <c r="I122" s="186" t="e">
        <f t="shared" si="2"/>
        <v>#VALUE!</v>
      </c>
      <c r="J122" s="23"/>
      <c r="K122" s="23"/>
      <c r="L122" s="23"/>
    </row>
    <row r="123" spans="1:12" s="7" customFormat="1" ht="15" customHeight="1" x14ac:dyDescent="0.25">
      <c r="A123" s="162" t="s">
        <v>110</v>
      </c>
      <c r="B123" s="163" t="s">
        <v>138</v>
      </c>
      <c r="C123" s="136">
        <v>518</v>
      </c>
      <c r="D123" s="136">
        <v>6000</v>
      </c>
      <c r="E123" s="136">
        <v>0</v>
      </c>
      <c r="F123" s="136">
        <f>G123-D123</f>
        <v>-6000</v>
      </c>
      <c r="G123" s="136"/>
      <c r="H123" s="213" t="s">
        <v>486</v>
      </c>
      <c r="I123" s="214" t="s">
        <v>486</v>
      </c>
      <c r="J123" s="3">
        <v>0</v>
      </c>
      <c r="K123" s="24">
        <v>0</v>
      </c>
      <c r="L123" s="24">
        <v>0</v>
      </c>
    </row>
    <row r="124" spans="1:12" s="7" customFormat="1" ht="15" customHeight="1" x14ac:dyDescent="0.25">
      <c r="A124" s="162" t="s">
        <v>111</v>
      </c>
      <c r="B124" s="163" t="s">
        <v>128</v>
      </c>
      <c r="C124" s="136">
        <v>8365</v>
      </c>
      <c r="D124" s="136">
        <v>180000</v>
      </c>
      <c r="E124" s="136">
        <v>39287</v>
      </c>
      <c r="F124" s="136">
        <f>G124-D124</f>
        <v>-180000</v>
      </c>
      <c r="G124" s="136"/>
      <c r="H124" s="213">
        <f t="shared" si="3"/>
        <v>469.65929468021523</v>
      </c>
      <c r="I124" s="214">
        <f t="shared" si="2"/>
        <v>21.826111111111111</v>
      </c>
      <c r="J124" s="3">
        <v>0</v>
      </c>
      <c r="K124" s="24">
        <v>0</v>
      </c>
      <c r="L124" s="24">
        <v>0</v>
      </c>
    </row>
    <row r="125" spans="1:12" s="7" customFormat="1" ht="15" customHeight="1" x14ac:dyDescent="0.25">
      <c r="A125" s="162" t="s">
        <v>439</v>
      </c>
      <c r="B125" s="163" t="s">
        <v>440</v>
      </c>
      <c r="C125" s="136">
        <v>0</v>
      </c>
      <c r="D125" s="136">
        <v>1000</v>
      </c>
      <c r="E125" s="136">
        <v>0</v>
      </c>
      <c r="F125" s="136">
        <f>G125-D125</f>
        <v>-1000</v>
      </c>
      <c r="G125" s="136"/>
      <c r="H125" s="213" t="s">
        <v>486</v>
      </c>
      <c r="I125" s="214" t="s">
        <v>486</v>
      </c>
      <c r="J125" s="3">
        <v>0</v>
      </c>
      <c r="K125" s="24">
        <v>0</v>
      </c>
      <c r="L125" s="24">
        <v>0</v>
      </c>
    </row>
    <row r="126" spans="1:12" ht="20.25" hidden="1" customHeight="1" x14ac:dyDescent="0.4">
      <c r="A126" s="149"/>
      <c r="B126" s="164"/>
      <c r="C126" s="105"/>
      <c r="D126" s="88"/>
      <c r="E126" s="88"/>
      <c r="F126" s="88"/>
      <c r="G126" s="88"/>
      <c r="H126" s="185" t="s">
        <v>486</v>
      </c>
      <c r="I126" s="186" t="s">
        <v>486</v>
      </c>
      <c r="J126" s="23"/>
      <c r="K126" s="23"/>
      <c r="L126" s="23"/>
    </row>
    <row r="127" spans="1:12" ht="20.25" hidden="1" customHeight="1" x14ac:dyDescent="0.4">
      <c r="A127" s="149"/>
      <c r="B127" s="164"/>
      <c r="C127" s="105"/>
      <c r="D127" s="88"/>
      <c r="E127" s="88"/>
      <c r="F127" s="88"/>
      <c r="G127" s="88"/>
      <c r="H127" s="185" t="s">
        <v>486</v>
      </c>
      <c r="I127" s="186" t="s">
        <v>486</v>
      </c>
      <c r="J127" s="23"/>
      <c r="K127" s="23"/>
      <c r="L127" s="23"/>
    </row>
    <row r="128" spans="1:12" ht="20.25" hidden="1" customHeight="1" x14ac:dyDescent="0.4">
      <c r="A128" s="149"/>
      <c r="B128" s="164"/>
      <c r="C128" s="105"/>
      <c r="D128" s="88"/>
      <c r="E128" s="88"/>
      <c r="F128" s="88"/>
      <c r="G128" s="88"/>
      <c r="H128" s="185" t="s">
        <v>486</v>
      </c>
      <c r="I128" s="186" t="s">
        <v>486</v>
      </c>
      <c r="J128" s="23"/>
      <c r="K128" s="23"/>
      <c r="L128" s="23"/>
    </row>
    <row r="129" spans="1:12" ht="20.25" hidden="1" customHeight="1" x14ac:dyDescent="0.4">
      <c r="A129" s="149"/>
      <c r="B129" s="164"/>
      <c r="C129" s="105"/>
      <c r="D129" s="88"/>
      <c r="E129" s="88"/>
      <c r="F129" s="88"/>
      <c r="G129" s="88"/>
      <c r="H129" s="185" t="s">
        <v>486</v>
      </c>
      <c r="I129" s="186" t="s">
        <v>486</v>
      </c>
      <c r="J129" s="23"/>
      <c r="K129" s="23"/>
      <c r="L129" s="23"/>
    </row>
    <row r="130" spans="1:12" s="12" customFormat="1" ht="18" customHeight="1" x14ac:dyDescent="0.3">
      <c r="A130" s="329" t="s">
        <v>18</v>
      </c>
      <c r="B130" s="330" t="s">
        <v>172</v>
      </c>
      <c r="C130" s="331">
        <f>SUBTOTAL(9,C131:C142)</f>
        <v>1600</v>
      </c>
      <c r="D130" s="331">
        <f>SUBTOTAL(9,D131:D142)</f>
        <v>3000</v>
      </c>
      <c r="E130" s="331">
        <f>SUBTOTAL(9,E131:E142)</f>
        <v>0</v>
      </c>
      <c r="F130" s="331">
        <f>G130-D130</f>
        <v>-3000</v>
      </c>
      <c r="G130" s="331">
        <f>SUBTOTAL(9,G131:G142)</f>
        <v>0</v>
      </c>
      <c r="H130" s="332" t="s">
        <v>486</v>
      </c>
      <c r="I130" s="333" t="s">
        <v>486</v>
      </c>
      <c r="J130" s="10">
        <f>SUBTOTAL(9,J131:J142)</f>
        <v>0</v>
      </c>
      <c r="K130" s="10">
        <f>SUBTOTAL(9,K131:K142)</f>
        <v>0</v>
      </c>
      <c r="L130" s="10">
        <f>SUBTOTAL(9,L131:L142)</f>
        <v>0</v>
      </c>
    </row>
    <row r="131" spans="1:12" ht="20.25" hidden="1" customHeight="1" x14ac:dyDescent="0.4">
      <c r="A131" s="151"/>
      <c r="B131" s="152"/>
      <c r="C131" s="88"/>
      <c r="D131" s="88"/>
      <c r="E131" s="88"/>
      <c r="F131" s="88"/>
      <c r="G131" s="88"/>
      <c r="H131" s="185" t="s">
        <v>486</v>
      </c>
      <c r="I131" s="186" t="s">
        <v>486</v>
      </c>
      <c r="J131" s="23"/>
      <c r="K131" s="23"/>
      <c r="L131" s="23"/>
    </row>
    <row r="132" spans="1:12" ht="18" customHeight="1" x14ac:dyDescent="0.3">
      <c r="A132" s="153" t="s">
        <v>48</v>
      </c>
      <c r="B132" s="154" t="s">
        <v>145</v>
      </c>
      <c r="C132" s="155">
        <f>SUBTOTAL(9,C133:C141)</f>
        <v>1600</v>
      </c>
      <c r="D132" s="155">
        <f>SUBTOTAL(9,D133:D141)</f>
        <v>3000</v>
      </c>
      <c r="E132" s="155">
        <f>SUBTOTAL(9,E133:E141)</f>
        <v>0</v>
      </c>
      <c r="F132" s="155">
        <f>G132-D132</f>
        <v>-3000</v>
      </c>
      <c r="G132" s="155">
        <f>SUBTOTAL(9,G133:G141)</f>
        <v>0</v>
      </c>
      <c r="H132" s="188" t="s">
        <v>486</v>
      </c>
      <c r="I132" s="189" t="s">
        <v>486</v>
      </c>
      <c r="J132" s="14">
        <f>SUBTOTAL(9,J133:J141)</f>
        <v>0</v>
      </c>
      <c r="K132" s="14">
        <f>SUBTOTAL(9,K133:K141)</f>
        <v>0</v>
      </c>
      <c r="L132" s="14">
        <f>SUBTOTAL(9,L133:L141)</f>
        <v>0</v>
      </c>
    </row>
    <row r="133" spans="1:12" ht="20.25" hidden="1" customHeight="1" x14ac:dyDescent="0.4">
      <c r="A133" s="151"/>
      <c r="B133" s="152"/>
      <c r="C133" s="88"/>
      <c r="D133" s="88"/>
      <c r="E133" s="88"/>
      <c r="F133" s="88"/>
      <c r="G133" s="88"/>
      <c r="H133" s="185" t="s">
        <v>486</v>
      </c>
      <c r="I133" s="186" t="s">
        <v>486</v>
      </c>
      <c r="J133" s="23"/>
      <c r="K133" s="23"/>
      <c r="L133" s="23"/>
    </row>
    <row r="134" spans="1:12" s="8" customFormat="1" ht="15" hidden="1" customHeight="1" x14ac:dyDescent="0.3">
      <c r="A134" s="156" t="s">
        <v>48</v>
      </c>
      <c r="B134" s="157" t="s">
        <v>145</v>
      </c>
      <c r="C134" s="158">
        <f>SUBTOTAL(9,C135:C140)</f>
        <v>1600</v>
      </c>
      <c r="D134" s="158">
        <f>SUBTOTAL(9,D135:D140)</f>
        <v>3000</v>
      </c>
      <c r="E134" s="158">
        <f>SUBTOTAL(9,E135:E140)</f>
        <v>0</v>
      </c>
      <c r="F134" s="158">
        <f>G134-D134</f>
        <v>-3000</v>
      </c>
      <c r="G134" s="158">
        <f>SUBTOTAL(9,G135:G140)</f>
        <v>0</v>
      </c>
      <c r="H134" s="185" t="s">
        <v>486</v>
      </c>
      <c r="I134" s="186" t="s">
        <v>486</v>
      </c>
      <c r="J134" s="16">
        <f>SUBTOTAL(9,J135:J140)</f>
        <v>0</v>
      </c>
      <c r="K134" s="16">
        <f>SUBTOTAL(9,K135:K140)</f>
        <v>0</v>
      </c>
      <c r="L134" s="16">
        <f>SUBTOTAL(9,L135:L140)</f>
        <v>0</v>
      </c>
    </row>
    <row r="135" spans="1:12" ht="20.25" hidden="1" customHeight="1" x14ac:dyDescent="0.4">
      <c r="A135" s="151"/>
      <c r="B135" s="152"/>
      <c r="C135" s="88"/>
      <c r="D135" s="88"/>
      <c r="E135" s="88"/>
      <c r="F135" s="88"/>
      <c r="G135" s="88"/>
      <c r="H135" s="185" t="s">
        <v>486</v>
      </c>
      <c r="I135" s="186" t="s">
        <v>486</v>
      </c>
      <c r="J135" s="23"/>
      <c r="K135" s="23"/>
      <c r="L135" s="23"/>
    </row>
    <row r="136" spans="1:12" s="7" customFormat="1" ht="15" hidden="1" customHeight="1" x14ac:dyDescent="0.3">
      <c r="A136" s="159" t="s">
        <v>48</v>
      </c>
      <c r="B136" s="160" t="s">
        <v>145</v>
      </c>
      <c r="C136" s="161">
        <f>SUBTOTAL(9,C137:C139)</f>
        <v>1600</v>
      </c>
      <c r="D136" s="161">
        <f>SUBTOTAL(9,D137:D139)</f>
        <v>3000</v>
      </c>
      <c r="E136" s="161">
        <f>SUBTOTAL(9,E137:E139)</f>
        <v>0</v>
      </c>
      <c r="F136" s="161">
        <f>G136-D136</f>
        <v>-3000</v>
      </c>
      <c r="G136" s="161">
        <f>SUBTOTAL(9,G137:G139)</f>
        <v>0</v>
      </c>
      <c r="H136" s="185" t="s">
        <v>486</v>
      </c>
      <c r="I136" s="186" t="s">
        <v>486</v>
      </c>
      <c r="J136" s="19">
        <f>SUBTOTAL(9,J137:J139)</f>
        <v>0</v>
      </c>
      <c r="K136" s="19">
        <f>SUBTOTAL(9,K137:K139)</f>
        <v>0</v>
      </c>
      <c r="L136" s="19">
        <f>SUBTOTAL(9,L137:L139)</f>
        <v>0</v>
      </c>
    </row>
    <row r="137" spans="1:12" ht="20.25" hidden="1" customHeight="1" x14ac:dyDescent="0.4">
      <c r="A137" s="151"/>
      <c r="B137" s="152"/>
      <c r="C137" s="88"/>
      <c r="D137" s="88"/>
      <c r="E137" s="88"/>
      <c r="F137" s="88"/>
      <c r="G137" s="88"/>
      <c r="H137" s="185" t="s">
        <v>486</v>
      </c>
      <c r="I137" s="186" t="s">
        <v>486</v>
      </c>
      <c r="J137" s="23"/>
      <c r="K137" s="23"/>
      <c r="L137" s="23"/>
    </row>
    <row r="138" spans="1:12" s="7" customFormat="1" ht="15" customHeight="1" x14ac:dyDescent="0.25">
      <c r="A138" s="162" t="s">
        <v>112</v>
      </c>
      <c r="B138" s="163" t="s">
        <v>117</v>
      </c>
      <c r="C138" s="136">
        <v>1600</v>
      </c>
      <c r="D138" s="136">
        <v>3000</v>
      </c>
      <c r="E138" s="136">
        <v>0</v>
      </c>
      <c r="F138" s="136">
        <f>G138-D138</f>
        <v>-3000</v>
      </c>
      <c r="G138" s="136"/>
      <c r="H138" s="213" t="s">
        <v>486</v>
      </c>
      <c r="I138" s="214" t="s">
        <v>486</v>
      </c>
      <c r="J138" s="3">
        <v>0</v>
      </c>
      <c r="K138" s="24">
        <v>0</v>
      </c>
      <c r="L138" s="24">
        <v>0</v>
      </c>
    </row>
    <row r="139" spans="1:12" ht="20.25" hidden="1" customHeight="1" x14ac:dyDescent="0.4">
      <c r="A139" s="149"/>
      <c r="B139" s="164"/>
      <c r="C139" s="105"/>
      <c r="D139" s="88"/>
      <c r="E139" s="88"/>
      <c r="F139" s="88"/>
      <c r="G139" s="88"/>
      <c r="H139" s="185" t="e">
        <f t="shared" ref="H139:H162" si="4">IF(C139&lt;&gt;0,E139/C139,"-")*100</f>
        <v>#VALUE!</v>
      </c>
      <c r="I139" s="186" t="e">
        <f t="shared" ref="I139:I162" si="5">IF(D139&lt;&gt;0,E139/D139,"-")*100</f>
        <v>#VALUE!</v>
      </c>
      <c r="J139" s="23"/>
      <c r="K139" s="23"/>
      <c r="L139" s="23"/>
    </row>
    <row r="140" spans="1:12" ht="20.25" hidden="1" customHeight="1" x14ac:dyDescent="0.4">
      <c r="A140" s="149"/>
      <c r="B140" s="164"/>
      <c r="C140" s="105"/>
      <c r="D140" s="88"/>
      <c r="E140" s="88"/>
      <c r="F140" s="88"/>
      <c r="G140" s="88"/>
      <c r="H140" s="185" t="e">
        <f t="shared" si="4"/>
        <v>#VALUE!</v>
      </c>
      <c r="I140" s="186" t="e">
        <f t="shared" si="5"/>
        <v>#VALUE!</v>
      </c>
      <c r="J140" s="23"/>
      <c r="K140" s="23"/>
      <c r="L140" s="23"/>
    </row>
    <row r="141" spans="1:12" ht="20.25" hidden="1" customHeight="1" x14ac:dyDescent="0.4">
      <c r="A141" s="149"/>
      <c r="B141" s="164"/>
      <c r="C141" s="105"/>
      <c r="D141" s="88"/>
      <c r="E141" s="88"/>
      <c r="F141" s="88"/>
      <c r="G141" s="88"/>
      <c r="H141" s="185" t="e">
        <f t="shared" si="4"/>
        <v>#VALUE!</v>
      </c>
      <c r="I141" s="186" t="e">
        <f t="shared" si="5"/>
        <v>#VALUE!</v>
      </c>
      <c r="J141" s="23"/>
      <c r="K141" s="23"/>
      <c r="L141" s="23"/>
    </row>
    <row r="142" spans="1:12" ht="20.25" hidden="1" customHeight="1" x14ac:dyDescent="0.4">
      <c r="A142" s="149"/>
      <c r="B142" s="164"/>
      <c r="C142" s="105"/>
      <c r="D142" s="88"/>
      <c r="E142" s="88"/>
      <c r="F142" s="88"/>
      <c r="G142" s="88"/>
      <c r="H142" s="185" t="e">
        <f t="shared" si="4"/>
        <v>#VALUE!</v>
      </c>
      <c r="I142" s="186" t="e">
        <f t="shared" si="5"/>
        <v>#VALUE!</v>
      </c>
      <c r="J142" s="23"/>
      <c r="K142" s="23"/>
      <c r="L142" s="23"/>
    </row>
    <row r="143" spans="1:12" ht="20.25" hidden="1" customHeight="1" x14ac:dyDescent="0.4">
      <c r="A143" s="151"/>
      <c r="B143" s="152"/>
      <c r="C143" s="88"/>
      <c r="D143" s="88"/>
      <c r="E143" s="88"/>
      <c r="F143" s="88"/>
      <c r="G143" s="88"/>
      <c r="H143" s="185" t="e">
        <f t="shared" si="4"/>
        <v>#VALUE!</v>
      </c>
      <c r="I143" s="186" t="e">
        <f t="shared" si="5"/>
        <v>#VALUE!</v>
      </c>
      <c r="J143" s="23"/>
      <c r="K143" s="23"/>
      <c r="L143" s="23"/>
    </row>
    <row r="144" spans="1:12" s="11" customFormat="1" ht="18" customHeight="1" x14ac:dyDescent="0.3">
      <c r="A144" s="326" t="s">
        <v>3</v>
      </c>
      <c r="B144" s="327" t="s">
        <v>181</v>
      </c>
      <c r="C144" s="99">
        <f>SUBTOTAL(9,C145:C160)</f>
        <v>4414</v>
      </c>
      <c r="D144" s="99">
        <f>SUBTOTAL(9,D145:D160)</f>
        <v>4000</v>
      </c>
      <c r="E144" s="99">
        <f>SUBTOTAL(9,E145:E160)</f>
        <v>575</v>
      </c>
      <c r="F144" s="99">
        <f>G144-D144</f>
        <v>-4000</v>
      </c>
      <c r="G144" s="99">
        <f>SUBTOTAL(9,G145:G160)</f>
        <v>0</v>
      </c>
      <c r="H144" s="209">
        <f t="shared" si="4"/>
        <v>13.026733121884911</v>
      </c>
      <c r="I144" s="210">
        <f t="shared" si="5"/>
        <v>14.374999999999998</v>
      </c>
      <c r="J144" s="9">
        <f>SUBTOTAL(9,J145:J160)</f>
        <v>0</v>
      </c>
      <c r="K144" s="9">
        <f>SUBTOTAL(9,K145:K160)</f>
        <v>0</v>
      </c>
      <c r="L144" s="9">
        <f>SUBTOTAL(9,L145:L160)</f>
        <v>0</v>
      </c>
    </row>
    <row r="145" spans="1:12" s="11" customFormat="1" ht="20.25" hidden="1" customHeight="1" x14ac:dyDescent="0.3">
      <c r="A145" s="149"/>
      <c r="B145" s="150"/>
      <c r="C145" s="105"/>
      <c r="D145" s="105"/>
      <c r="E145" s="105"/>
      <c r="F145" s="105"/>
      <c r="G145" s="105"/>
      <c r="H145" s="185" t="e">
        <f t="shared" si="4"/>
        <v>#VALUE!</v>
      </c>
      <c r="I145" s="186" t="e">
        <f t="shared" si="5"/>
        <v>#VALUE!</v>
      </c>
      <c r="J145" s="22"/>
      <c r="K145" s="22"/>
      <c r="L145" s="22"/>
    </row>
    <row r="146" spans="1:12" s="12" customFormat="1" ht="18" customHeight="1" x14ac:dyDescent="0.3">
      <c r="A146" s="329" t="s">
        <v>19</v>
      </c>
      <c r="B146" s="330" t="s">
        <v>191</v>
      </c>
      <c r="C146" s="331">
        <f>SUBTOTAL(9,C147:C159)</f>
        <v>4414</v>
      </c>
      <c r="D146" s="331">
        <f>SUBTOTAL(9,D147:D159)</f>
        <v>4000</v>
      </c>
      <c r="E146" s="331">
        <f>SUBTOTAL(9,E147:E159)</f>
        <v>575</v>
      </c>
      <c r="F146" s="331">
        <f>G146-D146</f>
        <v>-4000</v>
      </c>
      <c r="G146" s="331">
        <f>SUBTOTAL(9,G147:G159)</f>
        <v>0</v>
      </c>
      <c r="H146" s="332">
        <f t="shared" si="4"/>
        <v>13.026733121884911</v>
      </c>
      <c r="I146" s="333">
        <f t="shared" si="5"/>
        <v>14.374999999999998</v>
      </c>
      <c r="J146" s="10">
        <f>SUBTOTAL(9,J147:J159)</f>
        <v>0</v>
      </c>
      <c r="K146" s="10">
        <f>SUBTOTAL(9,K147:K159)</f>
        <v>0</v>
      </c>
      <c r="L146" s="10">
        <f>SUBTOTAL(9,L147:L159)</f>
        <v>0</v>
      </c>
    </row>
    <row r="147" spans="1:12" ht="20.25" hidden="1" customHeight="1" x14ac:dyDescent="0.4">
      <c r="A147" s="151"/>
      <c r="B147" s="152"/>
      <c r="C147" s="88"/>
      <c r="D147" s="88"/>
      <c r="E147" s="88"/>
      <c r="F147" s="88"/>
      <c r="G147" s="88"/>
      <c r="H147" s="185" t="e">
        <f t="shared" si="4"/>
        <v>#VALUE!</v>
      </c>
      <c r="I147" s="186" t="e">
        <f t="shared" si="5"/>
        <v>#VALUE!</v>
      </c>
      <c r="J147" s="23"/>
      <c r="K147" s="23"/>
      <c r="L147" s="23"/>
    </row>
    <row r="148" spans="1:12" ht="18" customHeight="1" x14ac:dyDescent="0.3">
      <c r="A148" s="153" t="s">
        <v>49</v>
      </c>
      <c r="B148" s="154" t="s">
        <v>209</v>
      </c>
      <c r="C148" s="155">
        <f>SUBTOTAL(9,C149:C158)</f>
        <v>4414</v>
      </c>
      <c r="D148" s="155">
        <f>SUBTOTAL(9,D149:D158)</f>
        <v>4000</v>
      </c>
      <c r="E148" s="155">
        <f>SUBTOTAL(9,E149:E158)</f>
        <v>575</v>
      </c>
      <c r="F148" s="155">
        <f>G148-D148</f>
        <v>-4000</v>
      </c>
      <c r="G148" s="155">
        <f>SUBTOTAL(9,G149:G158)</f>
        <v>0</v>
      </c>
      <c r="H148" s="188">
        <f t="shared" si="4"/>
        <v>13.026733121884911</v>
      </c>
      <c r="I148" s="189">
        <f t="shared" si="5"/>
        <v>14.374999999999998</v>
      </c>
      <c r="J148" s="14">
        <f>SUBTOTAL(9,J149:J158)</f>
        <v>0</v>
      </c>
      <c r="K148" s="14">
        <f>SUBTOTAL(9,K149:K158)</f>
        <v>0</v>
      </c>
      <c r="L148" s="14">
        <f>SUBTOTAL(9,L149:L158)</f>
        <v>0</v>
      </c>
    </row>
    <row r="149" spans="1:12" ht="20.25" hidden="1" customHeight="1" x14ac:dyDescent="0.4">
      <c r="A149" s="151"/>
      <c r="B149" s="152"/>
      <c r="C149" s="88"/>
      <c r="D149" s="88"/>
      <c r="E149" s="88"/>
      <c r="F149" s="88"/>
      <c r="G149" s="88"/>
      <c r="H149" s="185" t="e">
        <f t="shared" si="4"/>
        <v>#VALUE!</v>
      </c>
      <c r="I149" s="186" t="e">
        <f t="shared" si="5"/>
        <v>#VALUE!</v>
      </c>
      <c r="J149" s="23"/>
      <c r="K149" s="23"/>
      <c r="L149" s="23"/>
    </row>
    <row r="150" spans="1:12" s="8" customFormat="1" ht="15" hidden="1" customHeight="1" x14ac:dyDescent="0.3">
      <c r="A150" s="156" t="s">
        <v>49</v>
      </c>
      <c r="B150" s="157" t="s">
        <v>209</v>
      </c>
      <c r="C150" s="158">
        <f>SUBTOTAL(9,C151:C157)</f>
        <v>4414</v>
      </c>
      <c r="D150" s="158">
        <f>SUBTOTAL(9,D151:D157)</f>
        <v>4000</v>
      </c>
      <c r="E150" s="158">
        <f>SUBTOTAL(9,E151:E157)</f>
        <v>575</v>
      </c>
      <c r="F150" s="158">
        <f>G150-D150</f>
        <v>-4000</v>
      </c>
      <c r="G150" s="158">
        <f>SUBTOTAL(9,G151:G157)</f>
        <v>0</v>
      </c>
      <c r="H150" s="185">
        <f t="shared" si="4"/>
        <v>13.026733121884911</v>
      </c>
      <c r="I150" s="186">
        <f t="shared" si="5"/>
        <v>14.374999999999998</v>
      </c>
      <c r="J150" s="16">
        <f>SUBTOTAL(9,J151:J157)</f>
        <v>0</v>
      </c>
      <c r="K150" s="16">
        <f>SUBTOTAL(9,K151:K157)</f>
        <v>0</v>
      </c>
      <c r="L150" s="16">
        <f>SUBTOTAL(9,L151:L157)</f>
        <v>0</v>
      </c>
    </row>
    <row r="151" spans="1:12" ht="20.25" hidden="1" customHeight="1" x14ac:dyDescent="0.4">
      <c r="A151" s="151"/>
      <c r="B151" s="152"/>
      <c r="C151" s="88"/>
      <c r="D151" s="88"/>
      <c r="E151" s="88"/>
      <c r="F151" s="88"/>
      <c r="G151" s="88"/>
      <c r="H151" s="185" t="e">
        <f t="shared" si="4"/>
        <v>#VALUE!</v>
      </c>
      <c r="I151" s="186" t="e">
        <f t="shared" si="5"/>
        <v>#VALUE!</v>
      </c>
      <c r="J151" s="23"/>
      <c r="K151" s="23"/>
      <c r="L151" s="23"/>
    </row>
    <row r="152" spans="1:12" s="7" customFormat="1" ht="15" hidden="1" customHeight="1" x14ac:dyDescent="0.3">
      <c r="A152" s="159" t="s">
        <v>49</v>
      </c>
      <c r="B152" s="160" t="s">
        <v>209</v>
      </c>
      <c r="C152" s="161">
        <f>SUBTOTAL(9,C153:C156)</f>
        <v>4414</v>
      </c>
      <c r="D152" s="161">
        <f>SUBTOTAL(9,D153:D156)</f>
        <v>4000</v>
      </c>
      <c r="E152" s="161">
        <f>SUBTOTAL(9,E153:E156)</f>
        <v>575</v>
      </c>
      <c r="F152" s="161">
        <f>G152-D152</f>
        <v>-4000</v>
      </c>
      <c r="G152" s="161">
        <f>SUBTOTAL(9,G153:G156)</f>
        <v>0</v>
      </c>
      <c r="H152" s="185">
        <f t="shared" si="4"/>
        <v>13.026733121884911</v>
      </c>
      <c r="I152" s="186">
        <f t="shared" si="5"/>
        <v>14.374999999999998</v>
      </c>
      <c r="J152" s="19">
        <f>SUBTOTAL(9,J153:J156)</f>
        <v>0</v>
      </c>
      <c r="K152" s="19">
        <f>SUBTOTAL(9,K153:K156)</f>
        <v>0</v>
      </c>
      <c r="L152" s="19">
        <f>SUBTOTAL(9,L153:L156)</f>
        <v>0</v>
      </c>
    </row>
    <row r="153" spans="1:12" ht="20.25" hidden="1" customHeight="1" x14ac:dyDescent="0.4">
      <c r="A153" s="151"/>
      <c r="B153" s="152"/>
      <c r="C153" s="88"/>
      <c r="D153" s="88"/>
      <c r="E153" s="88"/>
      <c r="F153" s="88"/>
      <c r="G153" s="88"/>
      <c r="H153" s="185" t="e">
        <f t="shared" si="4"/>
        <v>#VALUE!</v>
      </c>
      <c r="I153" s="186" t="e">
        <f t="shared" si="5"/>
        <v>#VALUE!</v>
      </c>
      <c r="J153" s="23"/>
      <c r="K153" s="23"/>
      <c r="L153" s="23"/>
    </row>
    <row r="154" spans="1:12" ht="20.25" customHeight="1" x14ac:dyDescent="0.4">
      <c r="A154" s="162">
        <v>7111</v>
      </c>
      <c r="B154" s="163" t="s">
        <v>132</v>
      </c>
      <c r="C154" s="136">
        <v>3272</v>
      </c>
      <c r="D154" s="136">
        <v>0</v>
      </c>
      <c r="E154" s="136">
        <v>0</v>
      </c>
      <c r="F154" s="88"/>
      <c r="G154" s="88"/>
      <c r="H154" s="213"/>
      <c r="I154" s="214"/>
      <c r="J154" s="23"/>
      <c r="K154" s="23"/>
      <c r="L154" s="23"/>
    </row>
    <row r="155" spans="1:12" s="7" customFormat="1" ht="15" customHeight="1" x14ac:dyDescent="0.25">
      <c r="A155" s="162" t="s">
        <v>113</v>
      </c>
      <c r="B155" s="163" t="s">
        <v>127</v>
      </c>
      <c r="C155" s="136">
        <v>1142</v>
      </c>
      <c r="D155" s="136">
        <v>4000</v>
      </c>
      <c r="E155" s="136">
        <v>575</v>
      </c>
      <c r="F155" s="136">
        <f>G155-D155</f>
        <v>-4000</v>
      </c>
      <c r="G155" s="136"/>
      <c r="H155" s="213">
        <f t="shared" si="4"/>
        <v>50.350262697022764</v>
      </c>
      <c r="I155" s="214">
        <f t="shared" si="5"/>
        <v>14.374999999999998</v>
      </c>
      <c r="J155" s="3">
        <v>0</v>
      </c>
      <c r="K155" s="24">
        <v>0</v>
      </c>
      <c r="L155" s="24">
        <v>0</v>
      </c>
    </row>
    <row r="156" spans="1:12" ht="20.25" hidden="1" customHeight="1" x14ac:dyDescent="0.4">
      <c r="A156" s="149"/>
      <c r="B156" s="164"/>
      <c r="C156" s="105"/>
      <c r="D156" s="88"/>
      <c r="E156" s="88"/>
      <c r="F156" s="88"/>
      <c r="G156" s="88"/>
      <c r="H156" s="185" t="e">
        <f t="shared" si="4"/>
        <v>#VALUE!</v>
      </c>
      <c r="I156" s="186" t="e">
        <f t="shared" si="5"/>
        <v>#VALUE!</v>
      </c>
      <c r="J156" s="23"/>
      <c r="K156" s="23"/>
      <c r="L156" s="23"/>
    </row>
    <row r="157" spans="1:12" ht="20.25" hidden="1" customHeight="1" x14ac:dyDescent="0.4">
      <c r="A157" s="149"/>
      <c r="B157" s="164"/>
      <c r="C157" s="105"/>
      <c r="D157" s="88"/>
      <c r="E157" s="88"/>
      <c r="F157" s="88"/>
      <c r="G157" s="88"/>
      <c r="H157" s="185" t="e">
        <f t="shared" si="4"/>
        <v>#VALUE!</v>
      </c>
      <c r="I157" s="186" t="e">
        <f t="shared" si="5"/>
        <v>#VALUE!</v>
      </c>
      <c r="J157" s="23"/>
      <c r="K157" s="23"/>
      <c r="L157" s="23"/>
    </row>
    <row r="158" spans="1:12" ht="20.25" hidden="1" customHeight="1" x14ac:dyDescent="0.4">
      <c r="A158" s="149"/>
      <c r="B158" s="164"/>
      <c r="C158" s="105"/>
      <c r="D158" s="88"/>
      <c r="E158" s="88"/>
      <c r="F158" s="88"/>
      <c r="G158" s="88"/>
      <c r="H158" s="185" t="e">
        <f t="shared" si="4"/>
        <v>#VALUE!</v>
      </c>
      <c r="I158" s="186" t="e">
        <f t="shared" si="5"/>
        <v>#VALUE!</v>
      </c>
      <c r="J158" s="23"/>
      <c r="K158" s="23"/>
      <c r="L158" s="23"/>
    </row>
    <row r="159" spans="1:12" ht="20.25" hidden="1" customHeight="1" x14ac:dyDescent="0.4">
      <c r="A159" s="149"/>
      <c r="B159" s="164"/>
      <c r="C159" s="105"/>
      <c r="D159" s="88"/>
      <c r="E159" s="88"/>
      <c r="F159" s="88"/>
      <c r="G159" s="88"/>
      <c r="H159" s="185" t="e">
        <f t="shared" si="4"/>
        <v>#VALUE!</v>
      </c>
      <c r="I159" s="186" t="e">
        <f t="shared" si="5"/>
        <v>#VALUE!</v>
      </c>
      <c r="J159" s="23"/>
      <c r="K159" s="23"/>
      <c r="L159" s="23"/>
    </row>
    <row r="160" spans="1:12" ht="20.25" hidden="1" customHeight="1" x14ac:dyDescent="0.4">
      <c r="A160" s="151"/>
      <c r="B160" s="152"/>
      <c r="C160" s="88"/>
      <c r="D160" s="88"/>
      <c r="E160" s="88"/>
      <c r="F160" s="88"/>
      <c r="G160" s="88"/>
      <c r="H160" s="185" t="e">
        <f t="shared" si="4"/>
        <v>#VALUE!</v>
      </c>
      <c r="I160" s="186" t="e">
        <f t="shared" si="5"/>
        <v>#VALUE!</v>
      </c>
      <c r="J160" s="23"/>
      <c r="K160" s="23"/>
      <c r="L160" s="23"/>
    </row>
    <row r="161" spans="1:12" ht="20.25" hidden="1" customHeight="1" x14ac:dyDescent="0.4">
      <c r="A161" s="151"/>
      <c r="B161" s="152"/>
      <c r="C161" s="88"/>
      <c r="D161" s="88"/>
      <c r="E161" s="88"/>
      <c r="F161" s="88"/>
      <c r="G161" s="88"/>
      <c r="H161" s="185" t="e">
        <f t="shared" si="4"/>
        <v>#VALUE!</v>
      </c>
      <c r="I161" s="186" t="e">
        <f t="shared" si="5"/>
        <v>#VALUE!</v>
      </c>
      <c r="J161" s="23"/>
      <c r="K161" s="23"/>
      <c r="L161" s="23"/>
    </row>
    <row r="162" spans="1:12" ht="20.25" customHeight="1" x14ac:dyDescent="0.3">
      <c r="A162" s="336" t="s">
        <v>121</v>
      </c>
      <c r="B162" s="337"/>
      <c r="C162" s="172">
        <f>SUBTOTAL(9,C17:C161)</f>
        <v>3716482</v>
      </c>
      <c r="D162" s="172">
        <f>SUBTOTAL(9,D17:D161)</f>
        <v>25503800</v>
      </c>
      <c r="E162" s="172">
        <f>SUBTOTAL(9,E17:E161)</f>
        <v>5090149</v>
      </c>
      <c r="F162" s="172">
        <f>G162-D162</f>
        <v>-25503800</v>
      </c>
      <c r="G162" s="172">
        <f>SUBTOTAL(9,G17:G161)</f>
        <v>0</v>
      </c>
      <c r="H162" s="196">
        <f t="shared" si="4"/>
        <v>136.96148669628968</v>
      </c>
      <c r="I162" s="197">
        <f t="shared" si="5"/>
        <v>19.958394435339049</v>
      </c>
      <c r="J162" s="9">
        <f>SUBTOTAL(9,J17:J161)</f>
        <v>0</v>
      </c>
      <c r="K162" s="9">
        <f>SUBTOTAL(9,K17:K161)</f>
        <v>0</v>
      </c>
      <c r="L162" s="9">
        <f>SUBTOTAL(9,L17:L161)</f>
        <v>0</v>
      </c>
    </row>
    <row r="163" spans="1:12" x14ac:dyDescent="0.3">
      <c r="A163" s="267"/>
      <c r="B163" s="268"/>
      <c r="C163" s="269"/>
      <c r="D163" s="269"/>
      <c r="E163" s="269"/>
      <c r="F163" s="269"/>
      <c r="G163" s="269"/>
      <c r="H163" s="270"/>
      <c r="I163" s="271"/>
      <c r="J163" s="5"/>
      <c r="K163" s="5"/>
      <c r="L163" s="5"/>
    </row>
    <row r="164" spans="1:12" ht="43.95" customHeight="1" x14ac:dyDescent="0.3">
      <c r="A164" s="343" t="str">
        <f>A6</f>
        <v>Brojčana oznaka i naziv</v>
      </c>
      <c r="B164" s="343"/>
      <c r="C164" s="322" t="str">
        <f t="shared" ref="C164:L164" si="6">C6</f>
        <v>Izvršenje 2019.    I.-VI.</v>
      </c>
      <c r="D164" s="322" t="str">
        <f t="shared" si="6"/>
        <v>Izvorni plan 2020.</v>
      </c>
      <c r="E164" s="322" t="str">
        <f t="shared" si="6"/>
        <v>Izvršenje 2020.    I.-VI.</v>
      </c>
      <c r="F164" s="322" t="str">
        <f t="shared" si="6"/>
        <v>Povećanje/smanjenje plana</v>
      </c>
      <c r="G164" s="322" t="str">
        <f t="shared" si="6"/>
        <v>Novi plan 2020.</v>
      </c>
      <c r="H164" s="344" t="str">
        <f t="shared" si="6"/>
        <v>Indeks izvršenje / izvršenje prethodne godine</v>
      </c>
      <c r="I164" s="344" t="str">
        <f t="shared" si="6"/>
        <v>Indeks izvršenje /izvorni plan</v>
      </c>
      <c r="J164" s="80" t="str">
        <f t="shared" si="6"/>
        <v>Plan za 2021.</v>
      </c>
      <c r="K164" s="6" t="str">
        <f t="shared" si="6"/>
        <v>Projekcija za 2022.</v>
      </c>
      <c r="L164" s="6" t="str">
        <f t="shared" si="6"/>
        <v>Projekcija za 2023.</v>
      </c>
    </row>
    <row r="165" spans="1:12" s="11" customFormat="1" ht="18" customHeight="1" x14ac:dyDescent="0.3">
      <c r="A165" s="275" t="s">
        <v>0</v>
      </c>
      <c r="B165" s="275" t="s">
        <v>136</v>
      </c>
      <c r="C165" s="276">
        <f>SUBTOTAL(9,C166:C476)</f>
        <v>2189976</v>
      </c>
      <c r="D165" s="276">
        <f>SUBTOTAL(9,D166:D478)</f>
        <v>5973800</v>
      </c>
      <c r="E165" s="276">
        <f>SUBTOTAL(9,E166:E478)</f>
        <v>2941915</v>
      </c>
      <c r="F165" s="276">
        <f>G165-D165</f>
        <v>-5973800</v>
      </c>
      <c r="G165" s="276">
        <f>SUBTOTAL(9,G166:G478)</f>
        <v>0</v>
      </c>
      <c r="H165" s="345">
        <f>IF(C165&lt;&gt;0,E165/C165,"-")*100</f>
        <v>134.33549043459837</v>
      </c>
      <c r="I165" s="345">
        <f>IF(D165&lt;&gt;0,E165/D165,"-")*100</f>
        <v>49.246961732900331</v>
      </c>
      <c r="J165" s="9">
        <f>SUBTOTAL(9,J166:J478)</f>
        <v>4550000</v>
      </c>
      <c r="K165" s="9">
        <f>SUBTOTAL(9,K166:K478)</f>
        <v>4787400</v>
      </c>
      <c r="L165" s="9">
        <f>SUBTOTAL(9,L166:L478)</f>
        <v>0</v>
      </c>
    </row>
    <row r="166" spans="1:12" ht="30" hidden="1" customHeight="1" x14ac:dyDescent="0.4">
      <c r="A166" s="86"/>
      <c r="B166" s="87"/>
      <c r="C166" s="88"/>
      <c r="D166" s="88"/>
      <c r="E166" s="88"/>
      <c r="F166" s="88"/>
      <c r="G166" s="89"/>
      <c r="H166" s="194"/>
      <c r="I166" s="195"/>
      <c r="J166" s="13"/>
      <c r="K166" s="13"/>
      <c r="L166" s="13"/>
    </row>
    <row r="167" spans="1:12" s="11" customFormat="1" ht="18" customHeight="1" x14ac:dyDescent="0.3">
      <c r="A167" s="338" t="s">
        <v>4</v>
      </c>
      <c r="B167" s="339" t="s">
        <v>144</v>
      </c>
      <c r="C167" s="340">
        <f>SUBTOTAL(9,C168:C226)</f>
        <v>363884</v>
      </c>
      <c r="D167" s="340">
        <f>SUBTOTAL(9,D168:D226)</f>
        <v>650900</v>
      </c>
      <c r="E167" s="340">
        <f>SUBTOTAL(9,E168:E226)</f>
        <v>364786</v>
      </c>
      <c r="F167" s="340">
        <f>G167-D167</f>
        <v>-650900</v>
      </c>
      <c r="G167" s="340">
        <f>SUBTOTAL(9,G168:G226)</f>
        <v>0</v>
      </c>
      <c r="H167" s="341">
        <f>IF(C167&lt;&gt;0,E167/C167,"-")*100</f>
        <v>100.24788119290764</v>
      </c>
      <c r="I167" s="342">
        <f>IF(D167&lt;&gt;0,E167/D167,"-")*100</f>
        <v>56.043324627438928</v>
      </c>
      <c r="J167" s="10">
        <f>SUBTOTAL(9,J168:J226)</f>
        <v>370900</v>
      </c>
      <c r="K167" s="10">
        <f>SUBTOTAL(9,K168:K226)</f>
        <v>370900</v>
      </c>
      <c r="L167" s="10">
        <f>SUBTOTAL(9,L168:L226)</f>
        <v>0</v>
      </c>
    </row>
    <row r="168" spans="1:12" ht="30" hidden="1" customHeight="1" x14ac:dyDescent="0.3">
      <c r="A168" s="103"/>
      <c r="B168" s="165"/>
      <c r="C168" s="166"/>
      <c r="D168" s="166"/>
      <c r="E168" s="166"/>
      <c r="F168" s="166"/>
      <c r="G168" s="89"/>
      <c r="H168" s="194"/>
      <c r="I168" s="194"/>
      <c r="J168" s="13"/>
      <c r="K168" s="13"/>
      <c r="L168" s="13"/>
    </row>
    <row r="169" spans="1:12" s="11" customFormat="1" ht="18" customHeight="1" x14ac:dyDescent="0.3">
      <c r="A169" s="180" t="s">
        <v>20</v>
      </c>
      <c r="B169" s="181" t="s">
        <v>150</v>
      </c>
      <c r="C169" s="182">
        <f>SUBTOTAL(9,C170:C187)</f>
        <v>314408</v>
      </c>
      <c r="D169" s="182">
        <f>SUBTOTAL(9,D170:D187)</f>
        <v>553000</v>
      </c>
      <c r="E169" s="182">
        <f>SUBTOTAL(9,E170:E187)</f>
        <v>313121</v>
      </c>
      <c r="F169" s="182">
        <f>G169-D169</f>
        <v>-553000</v>
      </c>
      <c r="G169" s="182">
        <f>SUBTOTAL(9,G170:G187)</f>
        <v>0</v>
      </c>
      <c r="H169" s="211">
        <f>IF(C169&lt;&gt;0,E169/C169,"-")*100</f>
        <v>99.590659270756461</v>
      </c>
      <c r="I169" s="212">
        <f>IF(D169&lt;&gt;0,E169/D169,"-")*100</f>
        <v>56.622242314647373</v>
      </c>
      <c r="J169" s="15">
        <f>SUBTOTAL(9,J170:J187)</f>
        <v>313000</v>
      </c>
      <c r="K169" s="15">
        <f>SUBTOTAL(9,K170:K187)</f>
        <v>313000</v>
      </c>
      <c r="L169" s="15">
        <f>SUBTOTAL(9,L170:L187)</f>
        <v>0</v>
      </c>
    </row>
    <row r="170" spans="1:12" ht="30" hidden="1" customHeight="1" x14ac:dyDescent="0.3">
      <c r="A170" s="102"/>
      <c r="B170" s="103"/>
      <c r="C170" s="104"/>
      <c r="D170" s="105"/>
      <c r="E170" s="105"/>
      <c r="F170" s="105"/>
      <c r="G170" s="89"/>
      <c r="H170" s="194"/>
      <c r="I170" s="195"/>
      <c r="J170" s="13"/>
      <c r="K170" s="13"/>
      <c r="L170" s="13"/>
    </row>
    <row r="171" spans="1:12" ht="15" hidden="1" customHeight="1" x14ac:dyDescent="0.3">
      <c r="A171" s="106" t="s">
        <v>20</v>
      </c>
      <c r="B171" s="107" t="s">
        <v>150</v>
      </c>
      <c r="C171" s="108">
        <f>SUBTOTAL(9,C172:C186)</f>
        <v>314408</v>
      </c>
      <c r="D171" s="108">
        <f>SUBTOTAL(9,D172:D186)</f>
        <v>553000</v>
      </c>
      <c r="E171" s="108">
        <f>SUBTOTAL(9,E172:E186)</f>
        <v>313121</v>
      </c>
      <c r="F171" s="108">
        <f>G171-D171</f>
        <v>-553000</v>
      </c>
      <c r="G171" s="108">
        <f>SUBTOTAL(9,G172:G186)</f>
        <v>0</v>
      </c>
      <c r="H171" s="198">
        <f>IF(C171&lt;&gt;0,E171/C171,"-")</f>
        <v>0.99590659270756465</v>
      </c>
      <c r="I171" s="199">
        <f>IF(D171&lt;&gt;0,E171/D171,"-")</f>
        <v>0.56622242314647375</v>
      </c>
      <c r="J171" s="17">
        <f>SUBTOTAL(9,J172:J186)</f>
        <v>313000</v>
      </c>
      <c r="K171" s="17">
        <f>SUBTOTAL(9,K172:K186)</f>
        <v>313000</v>
      </c>
      <c r="L171" s="17">
        <f>SUBTOTAL(9,L172:L186)</f>
        <v>0</v>
      </c>
    </row>
    <row r="172" spans="1:12" ht="30" hidden="1" customHeight="1" x14ac:dyDescent="0.3">
      <c r="A172" s="102"/>
      <c r="B172" s="103"/>
      <c r="C172" s="104"/>
      <c r="D172" s="111"/>
      <c r="E172" s="111"/>
      <c r="F172" s="111"/>
      <c r="G172" s="89"/>
      <c r="H172" s="194"/>
      <c r="I172" s="195"/>
      <c r="J172" s="13"/>
      <c r="K172" s="13"/>
      <c r="L172" s="13"/>
    </row>
    <row r="173" spans="1:12" ht="15" hidden="1" customHeight="1" x14ac:dyDescent="0.3">
      <c r="A173" s="112" t="s">
        <v>20</v>
      </c>
      <c r="B173" s="113" t="s">
        <v>150</v>
      </c>
      <c r="C173" s="114">
        <f>SUBTOTAL(9,C174:C185)</f>
        <v>314408</v>
      </c>
      <c r="D173" s="114">
        <f>SUBTOTAL(9,D174:D185)</f>
        <v>553000</v>
      </c>
      <c r="E173" s="114">
        <f>SUBTOTAL(9,E174:E185)</f>
        <v>313121</v>
      </c>
      <c r="F173" s="114">
        <f>G173-D173</f>
        <v>-553000</v>
      </c>
      <c r="G173" s="114">
        <f>SUBTOTAL(9,G174:G185)</f>
        <v>0</v>
      </c>
      <c r="H173" s="200">
        <f>IF(C173&lt;&gt;0,E173/C173,"-")</f>
        <v>0.99590659270756465</v>
      </c>
      <c r="I173" s="201">
        <f>IF(D173&lt;&gt;0,E173/D173,"-")</f>
        <v>0.56622242314647375</v>
      </c>
      <c r="J173" s="20">
        <f>SUBTOTAL(9,J174:J185)</f>
        <v>313000</v>
      </c>
      <c r="K173" s="20">
        <f>SUBTOTAL(9,K174:K185)</f>
        <v>313000</v>
      </c>
      <c r="L173" s="20">
        <f>SUBTOTAL(9,L174:L185)</f>
        <v>0</v>
      </c>
    </row>
    <row r="174" spans="1:12" ht="30" hidden="1" customHeight="1" x14ac:dyDescent="0.3">
      <c r="A174" s="102"/>
      <c r="B174" s="103"/>
      <c r="C174" s="104"/>
      <c r="D174" s="117"/>
      <c r="E174" s="117"/>
      <c r="F174" s="117"/>
      <c r="G174" s="89"/>
      <c r="H174" s="194"/>
      <c r="I174" s="195"/>
      <c r="J174" s="13"/>
      <c r="K174" s="13"/>
      <c r="L174" s="13"/>
    </row>
    <row r="175" spans="1:12" ht="15" hidden="1" customHeight="1" x14ac:dyDescent="0.3">
      <c r="A175" s="118" t="s">
        <v>20</v>
      </c>
      <c r="B175" s="119" t="s">
        <v>150</v>
      </c>
      <c r="C175" s="120">
        <f>SUBTOTAL(9,C176:C184)</f>
        <v>314408</v>
      </c>
      <c r="D175" s="120">
        <f>SUBTOTAL(9,D176:D184)</f>
        <v>553000</v>
      </c>
      <c r="E175" s="120">
        <f>SUBTOTAL(9,E176:E184)</f>
        <v>313121</v>
      </c>
      <c r="F175" s="120">
        <f>G175-D175</f>
        <v>-553000</v>
      </c>
      <c r="G175" s="120">
        <f>SUBTOTAL(9,G176:G184)</f>
        <v>0</v>
      </c>
      <c r="H175" s="202">
        <f>IF(C175&lt;&gt;0,E175/C175,"-")</f>
        <v>0.99590659270756465</v>
      </c>
      <c r="I175" s="203">
        <f>IF(D175&lt;&gt;0,E175/D175,"-")</f>
        <v>0.56622242314647375</v>
      </c>
      <c r="J175" s="21">
        <f>SUBTOTAL(9,J176:J184)</f>
        <v>313000</v>
      </c>
      <c r="K175" s="21">
        <f>SUBTOTAL(9,K176:K184)</f>
        <v>313000</v>
      </c>
      <c r="L175" s="21">
        <f>SUBTOTAL(9,L176:L184)</f>
        <v>0</v>
      </c>
    </row>
    <row r="176" spans="1:12" ht="30" hidden="1" customHeight="1" x14ac:dyDescent="0.3">
      <c r="A176" s="102"/>
      <c r="B176" s="103"/>
      <c r="C176" s="104"/>
      <c r="D176" s="123"/>
      <c r="E176" s="123"/>
      <c r="F176" s="123"/>
      <c r="G176" s="89"/>
      <c r="H176" s="194"/>
      <c r="I176" s="195"/>
      <c r="J176" s="13"/>
      <c r="K176" s="13"/>
      <c r="L176" s="13"/>
    </row>
    <row r="177" spans="1:12" ht="15" hidden="1" customHeight="1" x14ac:dyDescent="0.3">
      <c r="A177" s="124" t="s">
        <v>20</v>
      </c>
      <c r="B177" s="125" t="s">
        <v>150</v>
      </c>
      <c r="C177" s="126">
        <f>SUBTOTAL(9,C178:C183)</f>
        <v>314408</v>
      </c>
      <c r="D177" s="126">
        <f>SUBTOTAL(9,D178:D183)</f>
        <v>553000</v>
      </c>
      <c r="E177" s="126">
        <f>SUBTOTAL(9,E178:E183)</f>
        <v>313121</v>
      </c>
      <c r="F177" s="126">
        <f>G177-D177</f>
        <v>-553000</v>
      </c>
      <c r="G177" s="126">
        <f>SUBTOTAL(9,G178:G183)</f>
        <v>0</v>
      </c>
      <c r="H177" s="204">
        <f>IF(C177&lt;&gt;0,E177/C177,"-")</f>
        <v>0.99590659270756465</v>
      </c>
      <c r="I177" s="205">
        <f>IF(D177&lt;&gt;0,E177/D177,"-")</f>
        <v>0.56622242314647375</v>
      </c>
      <c r="J177" s="18">
        <f>SUBTOTAL(9,J178:J183)</f>
        <v>313000</v>
      </c>
      <c r="K177" s="18">
        <f>SUBTOTAL(9,K178:K183)</f>
        <v>313000</v>
      </c>
      <c r="L177" s="18">
        <f>SUBTOTAL(9,L178:L183)</f>
        <v>0</v>
      </c>
    </row>
    <row r="178" spans="1:12" ht="22.5" hidden="1" customHeight="1" x14ac:dyDescent="0.3">
      <c r="A178" s="102"/>
      <c r="B178" s="103"/>
      <c r="C178" s="104"/>
      <c r="D178" s="123"/>
      <c r="E178" s="123"/>
      <c r="F178" s="123"/>
      <c r="G178" s="123"/>
      <c r="H178" s="206"/>
      <c r="I178" s="207"/>
      <c r="J178" s="70"/>
      <c r="K178" s="70"/>
      <c r="L178" s="70"/>
    </row>
    <row r="179" spans="1:12" ht="15" hidden="1" customHeight="1" x14ac:dyDescent="0.3">
      <c r="A179" s="131" t="s">
        <v>20</v>
      </c>
      <c r="B179" s="132" t="s">
        <v>150</v>
      </c>
      <c r="C179" s="123">
        <f>SUBTOTAL(9,C180:C182)</f>
        <v>314408</v>
      </c>
      <c r="D179" s="123">
        <f>SUBTOTAL(9,D180:D182)</f>
        <v>553000</v>
      </c>
      <c r="E179" s="123">
        <f>SUBTOTAL(9,E180:E182)</f>
        <v>313121</v>
      </c>
      <c r="F179" s="123">
        <f>G179-D179</f>
        <v>-553000</v>
      </c>
      <c r="G179" s="123">
        <f>SUBTOTAL(9,G180:G182)</f>
        <v>0</v>
      </c>
      <c r="H179" s="206">
        <f>IF(C179&lt;&gt;0,E179/C179,"-")</f>
        <v>0.99590659270756465</v>
      </c>
      <c r="I179" s="207">
        <f>IF(D179&lt;&gt;0,E179/D179,"-")</f>
        <v>0.56622242314647375</v>
      </c>
      <c r="J179" s="70">
        <f>SUBTOTAL(9,J180:J182)</f>
        <v>313000</v>
      </c>
      <c r="K179" s="70">
        <f>SUBTOTAL(9,K180:K182)</f>
        <v>313000</v>
      </c>
      <c r="L179" s="70">
        <f>SUBTOTAL(9,L180:L182)</f>
        <v>0</v>
      </c>
    </row>
    <row r="180" spans="1:12" ht="30" hidden="1" customHeight="1" x14ac:dyDescent="0.3">
      <c r="A180" s="102"/>
      <c r="B180" s="103"/>
      <c r="C180" s="104"/>
      <c r="D180" s="133"/>
      <c r="E180" s="133"/>
      <c r="F180" s="133"/>
      <c r="G180" s="89"/>
      <c r="H180" s="194"/>
      <c r="I180" s="195"/>
      <c r="J180" s="13"/>
      <c r="K180" s="13"/>
      <c r="L180" s="13"/>
    </row>
    <row r="181" spans="1:12" ht="15" customHeight="1" x14ac:dyDescent="0.3">
      <c r="A181" s="134" t="s">
        <v>50</v>
      </c>
      <c r="B181" s="135" t="s">
        <v>178</v>
      </c>
      <c r="C181" s="136">
        <v>314408</v>
      </c>
      <c r="D181" s="136">
        <v>553000</v>
      </c>
      <c r="E181" s="136">
        <v>313121</v>
      </c>
      <c r="F181" s="136">
        <f>G181-D181</f>
        <v>-553000</v>
      </c>
      <c r="G181" s="136"/>
      <c r="H181" s="190">
        <f>IF(C181&lt;&gt;0,0/C181,"-")*100</f>
        <v>0</v>
      </c>
      <c r="I181" s="191">
        <f>IF(D181&lt;&gt;0,E181/D181,"-")*100</f>
        <v>56.622242314647373</v>
      </c>
      <c r="J181" s="3">
        <v>313000</v>
      </c>
      <c r="K181" s="24">
        <v>313000</v>
      </c>
      <c r="L181" s="24">
        <v>0</v>
      </c>
    </row>
    <row r="182" spans="1:12" hidden="1" x14ac:dyDescent="0.3">
      <c r="A182" s="102"/>
      <c r="B182" s="103"/>
      <c r="C182" s="104"/>
      <c r="D182" s="136"/>
      <c r="E182" s="136"/>
      <c r="F182" s="136"/>
      <c r="G182" s="136"/>
      <c r="H182" s="190"/>
      <c r="I182" s="191"/>
      <c r="J182" s="3"/>
      <c r="K182" s="3"/>
      <c r="L182" s="3"/>
    </row>
    <row r="183" spans="1:12" hidden="1" x14ac:dyDescent="0.3">
      <c r="A183" s="102"/>
      <c r="B183" s="103"/>
      <c r="C183" s="104"/>
      <c r="D183" s="104"/>
      <c r="E183" s="104"/>
      <c r="F183" s="104"/>
      <c r="G183" s="89"/>
      <c r="H183" s="194"/>
      <c r="I183" s="195"/>
      <c r="J183" s="13"/>
      <c r="K183" s="13"/>
      <c r="L183" s="13"/>
    </row>
    <row r="184" spans="1:12" ht="20.100000000000001" hidden="1" customHeight="1" x14ac:dyDescent="0.3">
      <c r="A184" s="102"/>
      <c r="B184" s="103"/>
      <c r="C184" s="104"/>
      <c r="D184" s="104"/>
      <c r="E184" s="104"/>
      <c r="F184" s="104"/>
      <c r="G184" s="89"/>
      <c r="H184" s="194"/>
      <c r="I184" s="195"/>
      <c r="J184" s="13"/>
      <c r="K184" s="13"/>
      <c r="L184" s="13"/>
    </row>
    <row r="185" spans="1:12" ht="20.100000000000001" hidden="1" customHeight="1" x14ac:dyDescent="0.3">
      <c r="A185" s="102"/>
      <c r="B185" s="103"/>
      <c r="C185" s="104"/>
      <c r="D185" s="104"/>
      <c r="E185" s="104"/>
      <c r="F185" s="104"/>
      <c r="G185" s="89"/>
      <c r="H185" s="194"/>
      <c r="I185" s="195"/>
      <c r="J185" s="13"/>
      <c r="K185" s="13"/>
      <c r="L185" s="13"/>
    </row>
    <row r="186" spans="1:12" ht="20.100000000000001" hidden="1" customHeight="1" x14ac:dyDescent="0.3">
      <c r="A186" s="102"/>
      <c r="B186" s="103"/>
      <c r="C186" s="104"/>
      <c r="D186" s="104"/>
      <c r="E186" s="104"/>
      <c r="F186" s="104"/>
      <c r="G186" s="89"/>
      <c r="H186" s="194"/>
      <c r="I186" s="195"/>
      <c r="J186" s="13"/>
      <c r="K186" s="13"/>
      <c r="L186" s="13"/>
    </row>
    <row r="187" spans="1:12" ht="20.100000000000001" hidden="1" customHeight="1" x14ac:dyDescent="0.3">
      <c r="A187" s="102"/>
      <c r="B187" s="103"/>
      <c r="C187" s="104"/>
      <c r="D187" s="104"/>
      <c r="E187" s="104"/>
      <c r="F187" s="104"/>
      <c r="G187" s="89"/>
      <c r="H187" s="194"/>
      <c r="I187" s="195"/>
      <c r="J187" s="13"/>
      <c r="K187" s="13"/>
      <c r="L187" s="13"/>
    </row>
    <row r="188" spans="1:12" s="11" customFormat="1" ht="18" customHeight="1" x14ac:dyDescent="0.3">
      <c r="A188" s="97" t="s">
        <v>21</v>
      </c>
      <c r="B188" s="98" t="s">
        <v>154</v>
      </c>
      <c r="C188" s="99">
        <f>SUBTOTAL(9,C189:C206)</f>
        <v>0</v>
      </c>
      <c r="D188" s="99">
        <f>SUBTOTAL(9,D189:D206)</f>
        <v>6800</v>
      </c>
      <c r="E188" s="99">
        <f>SUBTOTAL(9,E189:E206)</f>
        <v>0</v>
      </c>
      <c r="F188" s="99">
        <f>G188-D188</f>
        <v>-6800</v>
      </c>
      <c r="G188" s="99">
        <f>SUBTOTAL(9,G189:G206)</f>
        <v>0</v>
      </c>
      <c r="H188" s="209">
        <v>0</v>
      </c>
      <c r="I188" s="210">
        <f>IF(D188&lt;&gt;0,E188/D188,"-")</f>
        <v>0</v>
      </c>
      <c r="J188" s="15">
        <f>SUBTOTAL(9,J189:J206)</f>
        <v>6800</v>
      </c>
      <c r="K188" s="15">
        <f>SUBTOTAL(9,K189:K206)</f>
        <v>6800</v>
      </c>
      <c r="L188" s="15">
        <f>SUBTOTAL(9,L189:L206)</f>
        <v>0</v>
      </c>
    </row>
    <row r="189" spans="1:12" ht="30" hidden="1" customHeight="1" x14ac:dyDescent="0.3">
      <c r="A189" s="102"/>
      <c r="B189" s="103"/>
      <c r="C189" s="104"/>
      <c r="D189" s="105"/>
      <c r="E189" s="105"/>
      <c r="F189" s="105"/>
      <c r="G189" s="89"/>
      <c r="H189" s="194"/>
      <c r="I189" s="195"/>
      <c r="J189" s="13"/>
      <c r="K189" s="13"/>
      <c r="L189" s="13"/>
    </row>
    <row r="190" spans="1:12" ht="15" hidden="1" customHeight="1" x14ac:dyDescent="0.3">
      <c r="A190" s="106" t="s">
        <v>21</v>
      </c>
      <c r="B190" s="107" t="s">
        <v>154</v>
      </c>
      <c r="C190" s="108">
        <f>SUBTOTAL(9,C191:C205)</f>
        <v>0</v>
      </c>
      <c r="D190" s="108">
        <f>SUBTOTAL(9,D191:D205)</f>
        <v>6800</v>
      </c>
      <c r="E190" s="108">
        <f>SUBTOTAL(9,E191:E205)</f>
        <v>0</v>
      </c>
      <c r="F190" s="108">
        <f>G190-D190</f>
        <v>-6800</v>
      </c>
      <c r="G190" s="108">
        <f>SUBTOTAL(9,G191:G205)</f>
        <v>0</v>
      </c>
      <c r="H190" s="198" t="str">
        <f>IF(C190&lt;&gt;0,E190/C190,"-")</f>
        <v>-</v>
      </c>
      <c r="I190" s="199">
        <f>IF(D190&lt;&gt;0,E190/D190,"-")</f>
        <v>0</v>
      </c>
      <c r="J190" s="17">
        <f>SUBTOTAL(9,J191:J205)</f>
        <v>6800</v>
      </c>
      <c r="K190" s="17">
        <f>SUBTOTAL(9,K191:K205)</f>
        <v>6800</v>
      </c>
      <c r="L190" s="17">
        <f>SUBTOTAL(9,L191:L205)</f>
        <v>0</v>
      </c>
    </row>
    <row r="191" spans="1:12" ht="30" hidden="1" customHeight="1" x14ac:dyDescent="0.3">
      <c r="A191" s="102"/>
      <c r="B191" s="103"/>
      <c r="C191" s="104"/>
      <c r="D191" s="111"/>
      <c r="E191" s="111"/>
      <c r="F191" s="111"/>
      <c r="G191" s="89"/>
      <c r="H191" s="194"/>
      <c r="I191" s="195"/>
      <c r="J191" s="13"/>
      <c r="K191" s="13"/>
      <c r="L191" s="13"/>
    </row>
    <row r="192" spans="1:12" ht="15" hidden="1" customHeight="1" x14ac:dyDescent="0.3">
      <c r="A192" s="112" t="s">
        <v>21</v>
      </c>
      <c r="B192" s="113" t="s">
        <v>154</v>
      </c>
      <c r="C192" s="114">
        <f>SUBTOTAL(9,C193:C204)</f>
        <v>0</v>
      </c>
      <c r="D192" s="114">
        <f>SUBTOTAL(9,D193:D204)</f>
        <v>6800</v>
      </c>
      <c r="E192" s="114">
        <f>SUBTOTAL(9,E193:E204)</f>
        <v>0</v>
      </c>
      <c r="F192" s="114">
        <f>G192-D192</f>
        <v>-6800</v>
      </c>
      <c r="G192" s="114">
        <f>SUBTOTAL(9,G193:G204)</f>
        <v>0</v>
      </c>
      <c r="H192" s="200" t="str">
        <f>IF(C192&lt;&gt;0,E192/C192,"-")</f>
        <v>-</v>
      </c>
      <c r="I192" s="201">
        <f>IF(D192&lt;&gt;0,E192/D192,"-")</f>
        <v>0</v>
      </c>
      <c r="J192" s="20">
        <f>SUBTOTAL(9,J193:J204)</f>
        <v>6800</v>
      </c>
      <c r="K192" s="20">
        <f>SUBTOTAL(9,K193:K204)</f>
        <v>6800</v>
      </c>
      <c r="L192" s="20">
        <f>SUBTOTAL(9,L193:L204)</f>
        <v>0</v>
      </c>
    </row>
    <row r="193" spans="1:12" ht="30" hidden="1" customHeight="1" x14ac:dyDescent="0.3">
      <c r="A193" s="102"/>
      <c r="B193" s="103"/>
      <c r="C193" s="104"/>
      <c r="D193" s="117"/>
      <c r="E193" s="117"/>
      <c r="F193" s="117"/>
      <c r="G193" s="89"/>
      <c r="H193" s="194"/>
      <c r="I193" s="195"/>
      <c r="J193" s="13"/>
      <c r="K193" s="13"/>
      <c r="L193" s="13"/>
    </row>
    <row r="194" spans="1:12" ht="15" hidden="1" customHeight="1" x14ac:dyDescent="0.3">
      <c r="A194" s="118" t="s">
        <v>21</v>
      </c>
      <c r="B194" s="119" t="s">
        <v>154</v>
      </c>
      <c r="C194" s="120">
        <f>SUBTOTAL(9,C195:C203)</f>
        <v>0</v>
      </c>
      <c r="D194" s="120">
        <f>SUBTOTAL(9,D195:D203)</f>
        <v>6800</v>
      </c>
      <c r="E194" s="120">
        <f>SUBTOTAL(9,E195:E203)</f>
        <v>0</v>
      </c>
      <c r="F194" s="120">
        <f>G194-D194</f>
        <v>-6800</v>
      </c>
      <c r="G194" s="120">
        <f>SUBTOTAL(9,G195:G203)</f>
        <v>0</v>
      </c>
      <c r="H194" s="202" t="str">
        <f>IF(C194&lt;&gt;0,E194/C194,"-")</f>
        <v>-</v>
      </c>
      <c r="I194" s="203">
        <f>IF(D194&lt;&gt;0,E194/D194,"-")</f>
        <v>0</v>
      </c>
      <c r="J194" s="21">
        <f>SUBTOTAL(9,J195:J203)</f>
        <v>6800</v>
      </c>
      <c r="K194" s="21">
        <f>SUBTOTAL(9,K195:K203)</f>
        <v>6800</v>
      </c>
      <c r="L194" s="21">
        <f>SUBTOTAL(9,L195:L203)</f>
        <v>0</v>
      </c>
    </row>
    <row r="195" spans="1:12" ht="30" hidden="1" customHeight="1" x14ac:dyDescent="0.3">
      <c r="A195" s="102"/>
      <c r="B195" s="103"/>
      <c r="C195" s="104"/>
      <c r="D195" s="123"/>
      <c r="E195" s="123"/>
      <c r="F195" s="123"/>
      <c r="G195" s="89"/>
      <c r="H195" s="194"/>
      <c r="I195" s="195"/>
      <c r="J195" s="13"/>
      <c r="K195" s="13"/>
      <c r="L195" s="13"/>
    </row>
    <row r="196" spans="1:12" ht="15" hidden="1" customHeight="1" x14ac:dyDescent="0.3">
      <c r="A196" s="124" t="s">
        <v>21</v>
      </c>
      <c r="B196" s="125" t="s">
        <v>154</v>
      </c>
      <c r="C196" s="126">
        <f>SUBTOTAL(9,C197:C202)</f>
        <v>0</v>
      </c>
      <c r="D196" s="126">
        <f>SUBTOTAL(9,D197:D202)</f>
        <v>6800</v>
      </c>
      <c r="E196" s="126">
        <f>SUBTOTAL(9,E197:E202)</f>
        <v>0</v>
      </c>
      <c r="F196" s="126">
        <f>G196-D196</f>
        <v>-6800</v>
      </c>
      <c r="G196" s="126">
        <f>SUBTOTAL(9,G197:G202)</f>
        <v>0</v>
      </c>
      <c r="H196" s="204" t="str">
        <f>IF(C196&lt;&gt;0,E196/C196,"-")</f>
        <v>-</v>
      </c>
      <c r="I196" s="205">
        <f>IF(D196&lt;&gt;0,E196/D196,"-")</f>
        <v>0</v>
      </c>
      <c r="J196" s="18">
        <f>SUBTOTAL(9,J197:J202)</f>
        <v>6800</v>
      </c>
      <c r="K196" s="18">
        <f>SUBTOTAL(9,K197:K202)</f>
        <v>6800</v>
      </c>
      <c r="L196" s="18">
        <f>SUBTOTAL(9,L197:L202)</f>
        <v>0</v>
      </c>
    </row>
    <row r="197" spans="1:12" ht="22.5" hidden="1" customHeight="1" x14ac:dyDescent="0.3">
      <c r="A197" s="102"/>
      <c r="B197" s="103"/>
      <c r="C197" s="104"/>
      <c r="D197" s="123"/>
      <c r="E197" s="123"/>
      <c r="F197" s="123"/>
      <c r="G197" s="123"/>
      <c r="H197" s="206"/>
      <c r="I197" s="207"/>
      <c r="J197" s="70"/>
      <c r="K197" s="70"/>
      <c r="L197" s="70"/>
    </row>
    <row r="198" spans="1:12" ht="15" hidden="1" customHeight="1" x14ac:dyDescent="0.3">
      <c r="A198" s="131" t="s">
        <v>21</v>
      </c>
      <c r="B198" s="132" t="s">
        <v>154</v>
      </c>
      <c r="C198" s="123">
        <f>SUBTOTAL(9,C199:C201)</f>
        <v>0</v>
      </c>
      <c r="D198" s="123">
        <f>SUBTOTAL(9,D199:D201)</f>
        <v>6800</v>
      </c>
      <c r="E198" s="123">
        <f>SUBTOTAL(9,E199:E201)</f>
        <v>0</v>
      </c>
      <c r="F198" s="123">
        <f>G198-D198</f>
        <v>-6800</v>
      </c>
      <c r="G198" s="123">
        <f>SUBTOTAL(9,G199:G201)</f>
        <v>0</v>
      </c>
      <c r="H198" s="206" t="str">
        <f>IF(C198&lt;&gt;0,E198/C198,"-")</f>
        <v>-</v>
      </c>
      <c r="I198" s="207">
        <f>IF(D198&lt;&gt;0,E198/D198,"-")</f>
        <v>0</v>
      </c>
      <c r="J198" s="70">
        <f>SUBTOTAL(9,J199:J201)</f>
        <v>6800</v>
      </c>
      <c r="K198" s="70">
        <f>SUBTOTAL(9,K199:K201)</f>
        <v>6800</v>
      </c>
      <c r="L198" s="70">
        <f>SUBTOTAL(9,L199:L201)</f>
        <v>0</v>
      </c>
    </row>
    <row r="199" spans="1:12" ht="30" hidden="1" customHeight="1" x14ac:dyDescent="0.3">
      <c r="A199" s="102"/>
      <c r="B199" s="103"/>
      <c r="C199" s="104"/>
      <c r="D199" s="133"/>
      <c r="E199" s="133"/>
      <c r="F199" s="133"/>
      <c r="G199" s="89"/>
      <c r="H199" s="194"/>
      <c r="I199" s="195"/>
      <c r="J199" s="13"/>
      <c r="K199" s="13"/>
      <c r="L199" s="13"/>
    </row>
    <row r="200" spans="1:12" ht="15" customHeight="1" x14ac:dyDescent="0.3">
      <c r="A200" s="134" t="s">
        <v>51</v>
      </c>
      <c r="B200" s="135" t="s">
        <v>154</v>
      </c>
      <c r="C200" s="136">
        <v>0</v>
      </c>
      <c r="D200" s="136">
        <v>6800</v>
      </c>
      <c r="E200" s="136">
        <v>0</v>
      </c>
      <c r="F200" s="136">
        <f>G200-D200</f>
        <v>-6800</v>
      </c>
      <c r="G200" s="136"/>
      <c r="H200" s="190" t="str">
        <f>IF(C200&lt;&gt;0,0/C200,"-")</f>
        <v>-</v>
      </c>
      <c r="I200" s="191">
        <f>IF(D200&lt;&gt;0,E200/D200,"-")</f>
        <v>0</v>
      </c>
      <c r="J200" s="3">
        <v>6800</v>
      </c>
      <c r="K200" s="24">
        <v>6800</v>
      </c>
      <c r="L200" s="24">
        <v>0</v>
      </c>
    </row>
    <row r="201" spans="1:12" hidden="1" x14ac:dyDescent="0.3">
      <c r="A201" s="102"/>
      <c r="B201" s="103"/>
      <c r="C201" s="104"/>
      <c r="D201" s="136"/>
      <c r="E201" s="136"/>
      <c r="F201" s="136"/>
      <c r="G201" s="136"/>
      <c r="H201" s="190"/>
      <c r="I201" s="191"/>
      <c r="J201" s="3"/>
      <c r="K201" s="3"/>
      <c r="L201" s="3"/>
    </row>
    <row r="202" spans="1:12" hidden="1" x14ac:dyDescent="0.3">
      <c r="A202" s="102"/>
      <c r="B202" s="103"/>
      <c r="C202" s="104"/>
      <c r="D202" s="104"/>
      <c r="E202" s="104"/>
      <c r="F202" s="104"/>
      <c r="G202" s="89"/>
      <c r="H202" s="194"/>
      <c r="I202" s="195"/>
      <c r="J202" s="13"/>
      <c r="K202" s="13"/>
      <c r="L202" s="13"/>
    </row>
    <row r="203" spans="1:12" ht="20.100000000000001" hidden="1" customHeight="1" x14ac:dyDescent="0.3">
      <c r="A203" s="102"/>
      <c r="B203" s="103"/>
      <c r="C203" s="104"/>
      <c r="D203" s="104"/>
      <c r="E203" s="104"/>
      <c r="F203" s="104"/>
      <c r="G203" s="89"/>
      <c r="H203" s="194"/>
      <c r="I203" s="195"/>
      <c r="J203" s="13"/>
      <c r="K203" s="13"/>
      <c r="L203" s="13"/>
    </row>
    <row r="204" spans="1:12" ht="20.100000000000001" hidden="1" customHeight="1" x14ac:dyDescent="0.3">
      <c r="A204" s="102"/>
      <c r="B204" s="103"/>
      <c r="C204" s="104"/>
      <c r="D204" s="104"/>
      <c r="E204" s="104"/>
      <c r="F204" s="104"/>
      <c r="G204" s="89"/>
      <c r="H204" s="194"/>
      <c r="I204" s="195"/>
      <c r="J204" s="13"/>
      <c r="K204" s="13"/>
      <c r="L204" s="13"/>
    </row>
    <row r="205" spans="1:12" ht="20.100000000000001" hidden="1" customHeight="1" x14ac:dyDescent="0.3">
      <c r="A205" s="102"/>
      <c r="B205" s="103"/>
      <c r="C205" s="104"/>
      <c r="D205" s="104"/>
      <c r="E205" s="104"/>
      <c r="F205" s="104"/>
      <c r="G205" s="89"/>
      <c r="H205" s="194"/>
      <c r="I205" s="195"/>
      <c r="J205" s="13"/>
      <c r="K205" s="13"/>
      <c r="L205" s="13"/>
    </row>
    <row r="206" spans="1:12" ht="20.100000000000001" hidden="1" customHeight="1" x14ac:dyDescent="0.3">
      <c r="A206" s="102"/>
      <c r="B206" s="103"/>
      <c r="C206" s="104"/>
      <c r="D206" s="104"/>
      <c r="E206" s="104"/>
      <c r="F206" s="104"/>
      <c r="G206" s="89"/>
      <c r="H206" s="194"/>
      <c r="I206" s="195"/>
      <c r="J206" s="13"/>
      <c r="K206" s="13"/>
      <c r="L206" s="13"/>
    </row>
    <row r="207" spans="1:12" s="11" customFormat="1" ht="18" customHeight="1" x14ac:dyDescent="0.3">
      <c r="A207" s="97" t="s">
        <v>22</v>
      </c>
      <c r="B207" s="98" t="s">
        <v>170</v>
      </c>
      <c r="C207" s="99">
        <f>SUBTOTAL(9,C208:C226)</f>
        <v>49476</v>
      </c>
      <c r="D207" s="99">
        <f>SUBTOTAL(9,D208:D225)</f>
        <v>91100</v>
      </c>
      <c r="E207" s="99">
        <f>SUBTOTAL(9,E208:E225)</f>
        <v>51665</v>
      </c>
      <c r="F207" s="99">
        <f>G207-D207</f>
        <v>-91100</v>
      </c>
      <c r="G207" s="99">
        <f>SUBTOTAL(9,G208:G225)</f>
        <v>0</v>
      </c>
      <c r="H207" s="209">
        <f>IF(C207&lt;&gt;0,E207/C207,"-")*100</f>
        <v>104.424367370038</v>
      </c>
      <c r="I207" s="210">
        <f>IF(D207&lt;&gt;0,E207/D207,"-")*100</f>
        <v>56.712403951701432</v>
      </c>
      <c r="J207" s="15">
        <f>SUBTOTAL(9,J208:J225)</f>
        <v>51100</v>
      </c>
      <c r="K207" s="15">
        <f>SUBTOTAL(9,K208:K225)</f>
        <v>51100</v>
      </c>
      <c r="L207" s="15">
        <f>SUBTOTAL(9,L208:L225)</f>
        <v>0</v>
      </c>
    </row>
    <row r="208" spans="1:12" ht="30" hidden="1" customHeight="1" x14ac:dyDescent="0.3">
      <c r="A208" s="102"/>
      <c r="B208" s="103"/>
      <c r="C208" s="104"/>
      <c r="D208" s="105"/>
      <c r="E208" s="105"/>
      <c r="F208" s="105"/>
      <c r="G208" s="89"/>
      <c r="H208" s="194"/>
      <c r="I208" s="195"/>
      <c r="J208" s="13"/>
      <c r="K208" s="13"/>
      <c r="L208" s="13"/>
    </row>
    <row r="209" spans="1:12" ht="15" hidden="1" customHeight="1" x14ac:dyDescent="0.3">
      <c r="A209" s="106" t="s">
        <v>22</v>
      </c>
      <c r="B209" s="107" t="s">
        <v>170</v>
      </c>
      <c r="C209" s="108">
        <f>SUBTOTAL(9,C210:C224)</f>
        <v>48878</v>
      </c>
      <c r="D209" s="108">
        <f>SUBTOTAL(9,D210:D224)</f>
        <v>91100</v>
      </c>
      <c r="E209" s="108">
        <f>SUBTOTAL(9,E210:E224)</f>
        <v>51665</v>
      </c>
      <c r="F209" s="108">
        <f>G209-D209</f>
        <v>-91100</v>
      </c>
      <c r="G209" s="108">
        <f>SUBTOTAL(9,G210:G224)</f>
        <v>0</v>
      </c>
      <c r="H209" s="198">
        <f>IF(C209&lt;&gt;0,E209/C209,"-")</f>
        <v>1.0570195179835509</v>
      </c>
      <c r="I209" s="199">
        <f>IF(D209&lt;&gt;0,E209/D209,"-")</f>
        <v>0.56712403951701429</v>
      </c>
      <c r="J209" s="17">
        <f>SUBTOTAL(9,J210:J224)</f>
        <v>51100</v>
      </c>
      <c r="K209" s="17">
        <f>SUBTOTAL(9,K210:K224)</f>
        <v>51100</v>
      </c>
      <c r="L209" s="17">
        <f>SUBTOTAL(9,L210:L224)</f>
        <v>0</v>
      </c>
    </row>
    <row r="210" spans="1:12" ht="30" hidden="1" customHeight="1" x14ac:dyDescent="0.3">
      <c r="A210" s="102"/>
      <c r="B210" s="103"/>
      <c r="C210" s="104"/>
      <c r="D210" s="111"/>
      <c r="E210" s="111"/>
      <c r="F210" s="111"/>
      <c r="G210" s="89"/>
      <c r="H210" s="194"/>
      <c r="I210" s="195"/>
      <c r="J210" s="13"/>
      <c r="K210" s="13"/>
      <c r="L210" s="13"/>
    </row>
    <row r="211" spans="1:12" ht="15" hidden="1" customHeight="1" x14ac:dyDescent="0.3">
      <c r="A211" s="112" t="s">
        <v>22</v>
      </c>
      <c r="B211" s="113" t="s">
        <v>170</v>
      </c>
      <c r="C211" s="114">
        <f>SUBTOTAL(9,C212:C223)</f>
        <v>48878</v>
      </c>
      <c r="D211" s="114">
        <f>SUBTOTAL(9,D212:D223)</f>
        <v>91100</v>
      </c>
      <c r="E211" s="114">
        <f>SUBTOTAL(9,E212:E223)</f>
        <v>51665</v>
      </c>
      <c r="F211" s="114">
        <f>G211-D211</f>
        <v>-91100</v>
      </c>
      <c r="G211" s="114">
        <f>SUBTOTAL(9,G212:G223)</f>
        <v>0</v>
      </c>
      <c r="H211" s="200">
        <f>IF(C211&lt;&gt;0,E211/C211,"-")</f>
        <v>1.0570195179835509</v>
      </c>
      <c r="I211" s="201">
        <f>IF(D211&lt;&gt;0,E211/D211,"-")</f>
        <v>0.56712403951701429</v>
      </c>
      <c r="J211" s="20">
        <f>SUBTOTAL(9,J212:J223)</f>
        <v>51100</v>
      </c>
      <c r="K211" s="20">
        <f>SUBTOTAL(9,K212:K223)</f>
        <v>51100</v>
      </c>
      <c r="L211" s="20">
        <f>SUBTOTAL(9,L212:L223)</f>
        <v>0</v>
      </c>
    </row>
    <row r="212" spans="1:12" ht="30" hidden="1" customHeight="1" x14ac:dyDescent="0.3">
      <c r="A212" s="102"/>
      <c r="B212" s="103"/>
      <c r="C212" s="104"/>
      <c r="D212" s="117"/>
      <c r="E212" s="117"/>
      <c r="F212" s="117"/>
      <c r="G212" s="89"/>
      <c r="H212" s="194"/>
      <c r="I212" s="195"/>
      <c r="J212" s="13"/>
      <c r="K212" s="13"/>
      <c r="L212" s="13"/>
    </row>
    <row r="213" spans="1:12" ht="15" hidden="1" customHeight="1" x14ac:dyDescent="0.3">
      <c r="A213" s="118" t="s">
        <v>22</v>
      </c>
      <c r="B213" s="119" t="s">
        <v>170</v>
      </c>
      <c r="C213" s="120">
        <f>SUBTOTAL(9,C214:C222)</f>
        <v>48878</v>
      </c>
      <c r="D213" s="120">
        <f>SUBTOTAL(9,D214:D222)</f>
        <v>91100</v>
      </c>
      <c r="E213" s="120">
        <f>SUBTOTAL(9,E214:E222)</f>
        <v>51665</v>
      </c>
      <c r="F213" s="120">
        <f>G213-D213</f>
        <v>-91100</v>
      </c>
      <c r="G213" s="120">
        <f>SUBTOTAL(9,G214:G222)</f>
        <v>0</v>
      </c>
      <c r="H213" s="202">
        <f>IF(C213&lt;&gt;0,E213/C213,"-")</f>
        <v>1.0570195179835509</v>
      </c>
      <c r="I213" s="203">
        <f>IF(D213&lt;&gt;0,E213/D213,"-")</f>
        <v>0.56712403951701429</v>
      </c>
      <c r="J213" s="21">
        <f>SUBTOTAL(9,J214:J222)</f>
        <v>51100</v>
      </c>
      <c r="K213" s="21">
        <f>SUBTOTAL(9,K214:K222)</f>
        <v>51100</v>
      </c>
      <c r="L213" s="21">
        <f>SUBTOTAL(9,L214:L222)</f>
        <v>0</v>
      </c>
    </row>
    <row r="214" spans="1:12" ht="30" hidden="1" customHeight="1" x14ac:dyDescent="0.3">
      <c r="A214" s="102"/>
      <c r="B214" s="103"/>
      <c r="C214" s="104"/>
      <c r="D214" s="123"/>
      <c r="E214" s="123"/>
      <c r="F214" s="123"/>
      <c r="G214" s="89"/>
      <c r="H214" s="194"/>
      <c r="I214" s="195"/>
      <c r="J214" s="13"/>
      <c r="K214" s="13"/>
      <c r="L214" s="13"/>
    </row>
    <row r="215" spans="1:12" ht="15" hidden="1" customHeight="1" x14ac:dyDescent="0.3">
      <c r="A215" s="124" t="s">
        <v>22</v>
      </c>
      <c r="B215" s="125" t="s">
        <v>170</v>
      </c>
      <c r="C215" s="126">
        <f>SUBTOTAL(9,C216:C221)</f>
        <v>48878</v>
      </c>
      <c r="D215" s="126">
        <f>SUBTOTAL(9,D216:D221)</f>
        <v>91100</v>
      </c>
      <c r="E215" s="126">
        <f>SUBTOTAL(9,E216:E221)</f>
        <v>51665</v>
      </c>
      <c r="F215" s="126">
        <f>G215-D215</f>
        <v>-91100</v>
      </c>
      <c r="G215" s="126">
        <f>SUBTOTAL(9,G216:G221)</f>
        <v>0</v>
      </c>
      <c r="H215" s="204">
        <f>IF(C215&lt;&gt;0,E215/C215,"-")</f>
        <v>1.0570195179835509</v>
      </c>
      <c r="I215" s="205">
        <f>IF(D215&lt;&gt;0,E215/D215,"-")</f>
        <v>0.56712403951701429</v>
      </c>
      <c r="J215" s="18">
        <f>SUBTOTAL(9,J216:J221)</f>
        <v>51100</v>
      </c>
      <c r="K215" s="18">
        <f>SUBTOTAL(9,K216:K221)</f>
        <v>51100</v>
      </c>
      <c r="L215" s="18">
        <f>SUBTOTAL(9,L216:L221)</f>
        <v>0</v>
      </c>
    </row>
    <row r="216" spans="1:12" ht="22.5" hidden="1" customHeight="1" x14ac:dyDescent="0.3">
      <c r="A216" s="102"/>
      <c r="B216" s="103"/>
      <c r="C216" s="104"/>
      <c r="D216" s="123"/>
      <c r="E216" s="123"/>
      <c r="F216" s="123"/>
      <c r="G216" s="123"/>
      <c r="H216" s="206"/>
      <c r="I216" s="207"/>
      <c r="J216" s="70"/>
      <c r="K216" s="70"/>
      <c r="L216" s="70"/>
    </row>
    <row r="217" spans="1:12" ht="15" hidden="1" customHeight="1" x14ac:dyDescent="0.3">
      <c r="A217" s="131" t="s">
        <v>22</v>
      </c>
      <c r="B217" s="132" t="s">
        <v>170</v>
      </c>
      <c r="C217" s="123">
        <f>SUBTOTAL(9,C218:C220)</f>
        <v>48878</v>
      </c>
      <c r="D217" s="123">
        <f>SUBTOTAL(9,D218:D220)</f>
        <v>91100</v>
      </c>
      <c r="E217" s="123">
        <f>SUBTOTAL(9,E218:E220)</f>
        <v>51665</v>
      </c>
      <c r="F217" s="123">
        <f>G217-D217</f>
        <v>-91100</v>
      </c>
      <c r="G217" s="123">
        <f>SUBTOTAL(9,G218:G220)</f>
        <v>0</v>
      </c>
      <c r="H217" s="206">
        <f>IF(C217&lt;&gt;0,E217/C217,"-")</f>
        <v>1.0570195179835509</v>
      </c>
      <c r="I217" s="207">
        <f>IF(D217&lt;&gt;0,E217/D217,"-")</f>
        <v>0.56712403951701429</v>
      </c>
      <c r="J217" s="70">
        <f>SUBTOTAL(9,J218:J220)</f>
        <v>51100</v>
      </c>
      <c r="K217" s="70">
        <f>SUBTOTAL(9,K218:K220)</f>
        <v>51100</v>
      </c>
      <c r="L217" s="70">
        <f>SUBTOTAL(9,L218:L220)</f>
        <v>0</v>
      </c>
    </row>
    <row r="218" spans="1:12" hidden="1" x14ac:dyDescent="0.3">
      <c r="A218" s="102"/>
      <c r="B218" s="103"/>
      <c r="C218" s="104"/>
      <c r="D218" s="133"/>
      <c r="E218" s="133"/>
      <c r="F218" s="133"/>
      <c r="G218" s="89"/>
      <c r="H218" s="194"/>
      <c r="I218" s="195"/>
      <c r="J218" s="13"/>
      <c r="K218" s="13"/>
      <c r="L218" s="13"/>
    </row>
    <row r="219" spans="1:12" x14ac:dyDescent="0.3">
      <c r="A219" s="134" t="s">
        <v>52</v>
      </c>
      <c r="B219" s="135" t="s">
        <v>184</v>
      </c>
      <c r="C219" s="136">
        <v>48878</v>
      </c>
      <c r="D219" s="136">
        <v>91100</v>
      </c>
      <c r="E219" s="136">
        <v>51665</v>
      </c>
      <c r="F219" s="136">
        <f>G219-D219</f>
        <v>-91100</v>
      </c>
      <c r="G219" s="136"/>
      <c r="H219" s="190">
        <f>IF(C219&lt;&gt;0,0/C219,"-")</f>
        <v>0</v>
      </c>
      <c r="I219" s="191">
        <f>IF(D219&lt;&gt;0,E219/D219,"-")*100</f>
        <v>56.712403951701432</v>
      </c>
      <c r="J219" s="3">
        <v>51100</v>
      </c>
      <c r="K219" s="24">
        <v>51100</v>
      </c>
      <c r="L219" s="24">
        <v>0</v>
      </c>
    </row>
    <row r="220" spans="1:12" hidden="1" x14ac:dyDescent="0.3">
      <c r="A220" s="102"/>
      <c r="B220" s="103"/>
      <c r="C220" s="104"/>
      <c r="D220" s="136"/>
      <c r="E220" s="136"/>
      <c r="F220" s="136"/>
      <c r="G220" s="136"/>
      <c r="H220" s="190"/>
      <c r="I220" s="191"/>
      <c r="J220" s="3"/>
      <c r="K220" s="3"/>
      <c r="L220" s="3"/>
    </row>
    <row r="221" spans="1:12" hidden="1" x14ac:dyDescent="0.3">
      <c r="A221" s="102"/>
      <c r="B221" s="103"/>
      <c r="C221" s="104"/>
      <c r="D221" s="104"/>
      <c r="E221" s="104"/>
      <c r="F221" s="104"/>
      <c r="G221" s="89"/>
      <c r="H221" s="194"/>
      <c r="I221" s="195"/>
      <c r="J221" s="13"/>
      <c r="K221" s="13"/>
      <c r="L221" s="13"/>
    </row>
    <row r="222" spans="1:12" ht="20.100000000000001" hidden="1" customHeight="1" x14ac:dyDescent="0.3">
      <c r="A222" s="102"/>
      <c r="B222" s="103"/>
      <c r="C222" s="104"/>
      <c r="D222" s="104"/>
      <c r="E222" s="104"/>
      <c r="F222" s="104"/>
      <c r="G222" s="89"/>
      <c r="H222" s="194"/>
      <c r="I222" s="195"/>
      <c r="J222" s="13"/>
      <c r="K222" s="13"/>
      <c r="L222" s="13"/>
    </row>
    <row r="223" spans="1:12" ht="20.100000000000001" hidden="1" customHeight="1" x14ac:dyDescent="0.3">
      <c r="A223" s="102"/>
      <c r="B223" s="103"/>
      <c r="C223" s="104"/>
      <c r="D223" s="104"/>
      <c r="E223" s="104"/>
      <c r="F223" s="104"/>
      <c r="G223" s="89"/>
      <c r="H223" s="194"/>
      <c r="I223" s="195"/>
      <c r="J223" s="13"/>
      <c r="K223" s="13"/>
      <c r="L223" s="13"/>
    </row>
    <row r="224" spans="1:12" ht="20.100000000000001" hidden="1" customHeight="1" x14ac:dyDescent="0.3">
      <c r="A224" s="102"/>
      <c r="B224" s="103"/>
      <c r="C224" s="104"/>
      <c r="D224" s="104"/>
      <c r="E224" s="104"/>
      <c r="F224" s="104"/>
      <c r="G224" s="89"/>
      <c r="H224" s="194"/>
      <c r="I224" s="195"/>
      <c r="J224" s="13"/>
      <c r="K224" s="13"/>
      <c r="L224" s="13"/>
    </row>
    <row r="225" spans="1:12" ht="20.100000000000001" hidden="1" customHeight="1" x14ac:dyDescent="0.3">
      <c r="A225" s="102"/>
      <c r="B225" s="103"/>
      <c r="C225" s="104"/>
      <c r="D225" s="104"/>
      <c r="E225" s="104"/>
      <c r="F225" s="104"/>
      <c r="G225" s="89"/>
      <c r="H225" s="194"/>
      <c r="I225" s="195"/>
      <c r="J225" s="13"/>
      <c r="K225" s="13"/>
      <c r="L225" s="13"/>
    </row>
    <row r="226" spans="1:12" s="7" customFormat="1" ht="12" x14ac:dyDescent="0.25">
      <c r="A226" s="138">
        <v>3133</v>
      </c>
      <c r="B226" s="135" t="s">
        <v>223</v>
      </c>
      <c r="C226" s="136">
        <v>598</v>
      </c>
      <c r="D226" s="136"/>
      <c r="E226" s="136"/>
      <c r="F226" s="136"/>
      <c r="G226" s="223"/>
      <c r="H226" s="224"/>
      <c r="I226" s="225"/>
      <c r="J226" s="226"/>
      <c r="K226" s="226"/>
      <c r="L226" s="226"/>
    </row>
    <row r="227" spans="1:12" s="11" customFormat="1" ht="18" customHeight="1" x14ac:dyDescent="0.3">
      <c r="A227" s="346" t="s">
        <v>5</v>
      </c>
      <c r="B227" s="347" t="s">
        <v>139</v>
      </c>
      <c r="C227" s="331">
        <f>SUBTOTAL(9,C228:C343)</f>
        <v>1667126</v>
      </c>
      <c r="D227" s="331">
        <f>SUBTOTAL(9,D228:D343)</f>
        <v>3985400</v>
      </c>
      <c r="E227" s="331">
        <f>SUBTOTAL(9,E228:E343)</f>
        <v>1259435</v>
      </c>
      <c r="F227" s="331">
        <f>G227-D227</f>
        <v>-3985400</v>
      </c>
      <c r="G227" s="331">
        <f>SUBTOTAL(9,G228:G343)</f>
        <v>0</v>
      </c>
      <c r="H227" s="332">
        <f>IF(C227&lt;&gt;0,E227/C227,"-")*100</f>
        <v>75.545279720908923</v>
      </c>
      <c r="I227" s="333">
        <f>IF(D227&lt;&gt;0,E227/D227,"-")*100</f>
        <v>31.601219450996137</v>
      </c>
      <c r="J227" s="10">
        <f>SUBTOTAL(9,J228:J343)</f>
        <v>2919600</v>
      </c>
      <c r="K227" s="10">
        <f>SUBTOTAL(9,K228:K343)</f>
        <v>3177000</v>
      </c>
      <c r="L227" s="10">
        <f>SUBTOTAL(9,L228:L343)</f>
        <v>0</v>
      </c>
    </row>
    <row r="228" spans="1:12" ht="30" hidden="1" customHeight="1" x14ac:dyDescent="0.3">
      <c r="A228" s="102"/>
      <c r="B228" s="165"/>
      <c r="C228" s="166"/>
      <c r="D228" s="166"/>
      <c r="E228" s="166"/>
      <c r="F228" s="166"/>
      <c r="G228" s="89"/>
      <c r="H228" s="194"/>
      <c r="I228" s="195"/>
      <c r="J228" s="13"/>
      <c r="K228" s="13"/>
      <c r="L228" s="13"/>
    </row>
    <row r="229" spans="1:12" s="11" customFormat="1" ht="18" customHeight="1" x14ac:dyDescent="0.3">
      <c r="A229" s="97" t="s">
        <v>23</v>
      </c>
      <c r="B229" s="98" t="s">
        <v>196</v>
      </c>
      <c r="C229" s="99">
        <f>SUBTOTAL(9,C230:C250)</f>
        <v>44115</v>
      </c>
      <c r="D229" s="99">
        <f>SUBTOTAL(9,D230:D250)</f>
        <v>75000</v>
      </c>
      <c r="E229" s="99">
        <f>SUBTOTAL(9,E230:E250)</f>
        <v>33608</v>
      </c>
      <c r="F229" s="99">
        <f>G229-D229</f>
        <v>-75000</v>
      </c>
      <c r="G229" s="99">
        <f>SUBTOTAL(9,G230:G250)</f>
        <v>0</v>
      </c>
      <c r="H229" s="209">
        <f>IF(C229&lt;&gt;0,E229/C229,"-")*100</f>
        <v>76.182704295591066</v>
      </c>
      <c r="I229" s="210">
        <f>IF(D229&lt;&gt;0,E229/D229,"-")*100</f>
        <v>44.810666666666663</v>
      </c>
      <c r="J229" s="15">
        <f>SUBTOTAL(9,J230:J250)</f>
        <v>39000</v>
      </c>
      <c r="K229" s="15">
        <f>SUBTOTAL(9,K230:K250)</f>
        <v>42000</v>
      </c>
      <c r="L229" s="15">
        <f>SUBTOTAL(9,L230:L250)</f>
        <v>0</v>
      </c>
    </row>
    <row r="230" spans="1:12" ht="30" hidden="1" customHeight="1" x14ac:dyDescent="0.3">
      <c r="A230" s="102"/>
      <c r="B230" s="103"/>
      <c r="C230" s="104"/>
      <c r="D230" s="105"/>
      <c r="E230" s="105"/>
      <c r="F230" s="105"/>
      <c r="G230" s="89"/>
      <c r="H230" s="209" t="str">
        <f t="shared" ref="H230:H241" si="7">IF(C230&lt;&gt;0,E230/C230,"-")</f>
        <v>-</v>
      </c>
      <c r="I230" s="195"/>
      <c r="J230" s="13"/>
      <c r="K230" s="13"/>
      <c r="L230" s="13"/>
    </row>
    <row r="231" spans="1:12" ht="15" hidden="1" customHeight="1" x14ac:dyDescent="0.3">
      <c r="A231" s="106" t="s">
        <v>23</v>
      </c>
      <c r="B231" s="107" t="s">
        <v>196</v>
      </c>
      <c r="C231" s="108">
        <f>SUBTOTAL(9,C232:C249)</f>
        <v>44115</v>
      </c>
      <c r="D231" s="108">
        <f>SUBTOTAL(9,D232:D249)</f>
        <v>75000</v>
      </c>
      <c r="E231" s="108">
        <f>SUBTOTAL(9,E232:E249)</f>
        <v>33608</v>
      </c>
      <c r="F231" s="108">
        <f>G231-D231</f>
        <v>-75000</v>
      </c>
      <c r="G231" s="108">
        <f>SUBTOTAL(9,G232:G249)</f>
        <v>0</v>
      </c>
      <c r="H231" s="209">
        <f t="shared" si="7"/>
        <v>0.76182704295591064</v>
      </c>
      <c r="I231" s="199">
        <f>IF(D231&lt;&gt;0,E231/D231,"-")</f>
        <v>0.44810666666666665</v>
      </c>
      <c r="J231" s="17">
        <f>SUBTOTAL(9,J232:J249)</f>
        <v>39000</v>
      </c>
      <c r="K231" s="17">
        <f>SUBTOTAL(9,K232:K249)</f>
        <v>42000</v>
      </c>
      <c r="L231" s="17">
        <f>SUBTOTAL(9,L232:L249)</f>
        <v>0</v>
      </c>
    </row>
    <row r="232" spans="1:12" ht="30" hidden="1" customHeight="1" x14ac:dyDescent="0.3">
      <c r="A232" s="102"/>
      <c r="B232" s="103"/>
      <c r="C232" s="104"/>
      <c r="D232" s="111"/>
      <c r="E232" s="111"/>
      <c r="F232" s="111"/>
      <c r="G232" s="89"/>
      <c r="H232" s="209" t="str">
        <f t="shared" si="7"/>
        <v>-</v>
      </c>
      <c r="I232" s="195"/>
      <c r="J232" s="13"/>
      <c r="K232" s="13"/>
      <c r="L232" s="13"/>
    </row>
    <row r="233" spans="1:12" ht="15" hidden="1" customHeight="1" x14ac:dyDescent="0.3">
      <c r="A233" s="112" t="s">
        <v>23</v>
      </c>
      <c r="B233" s="113" t="s">
        <v>196</v>
      </c>
      <c r="C233" s="114">
        <f>SUBTOTAL(9,C234:C248)</f>
        <v>44115</v>
      </c>
      <c r="D233" s="114">
        <f>SUBTOTAL(9,D234:D248)</f>
        <v>75000</v>
      </c>
      <c r="E233" s="114">
        <f>SUBTOTAL(9,E234:E248)</f>
        <v>33608</v>
      </c>
      <c r="F233" s="114">
        <f>G233-D233</f>
        <v>-75000</v>
      </c>
      <c r="G233" s="114">
        <f>SUBTOTAL(9,G234:G248)</f>
        <v>0</v>
      </c>
      <c r="H233" s="209">
        <f t="shared" si="7"/>
        <v>0.76182704295591064</v>
      </c>
      <c r="I233" s="201">
        <f>IF(D233&lt;&gt;0,E233/D233,"-")</f>
        <v>0.44810666666666665</v>
      </c>
      <c r="J233" s="20">
        <f>SUBTOTAL(9,J234:J248)</f>
        <v>39000</v>
      </c>
      <c r="K233" s="20">
        <f>SUBTOTAL(9,K234:K248)</f>
        <v>42000</v>
      </c>
      <c r="L233" s="20">
        <f>SUBTOTAL(9,L234:L248)</f>
        <v>0</v>
      </c>
    </row>
    <row r="234" spans="1:12" ht="30" hidden="1" customHeight="1" x14ac:dyDescent="0.3">
      <c r="A234" s="102"/>
      <c r="B234" s="103"/>
      <c r="C234" s="104"/>
      <c r="D234" s="117"/>
      <c r="E234" s="117"/>
      <c r="F234" s="117"/>
      <c r="G234" s="89"/>
      <c r="H234" s="209" t="str">
        <f t="shared" si="7"/>
        <v>-</v>
      </c>
      <c r="I234" s="195"/>
      <c r="J234" s="13"/>
      <c r="K234" s="13"/>
      <c r="L234" s="13"/>
    </row>
    <row r="235" spans="1:12" ht="15" hidden="1" customHeight="1" x14ac:dyDescent="0.3">
      <c r="A235" s="118" t="s">
        <v>23</v>
      </c>
      <c r="B235" s="119" t="s">
        <v>196</v>
      </c>
      <c r="C235" s="120">
        <f>SUBTOTAL(9,C236:C247)</f>
        <v>44115</v>
      </c>
      <c r="D235" s="120">
        <f>SUBTOTAL(9,D236:D247)</f>
        <v>75000</v>
      </c>
      <c r="E235" s="120">
        <f>SUBTOTAL(9,E236:E247)</f>
        <v>33608</v>
      </c>
      <c r="F235" s="120">
        <f>G235-D235</f>
        <v>-75000</v>
      </c>
      <c r="G235" s="120">
        <f>SUBTOTAL(9,G236:G247)</f>
        <v>0</v>
      </c>
      <c r="H235" s="209">
        <f t="shared" si="7"/>
        <v>0.76182704295591064</v>
      </c>
      <c r="I235" s="203">
        <f>IF(D235&lt;&gt;0,E235/D235,"-")</f>
        <v>0.44810666666666665</v>
      </c>
      <c r="J235" s="21">
        <f>SUBTOTAL(9,J236:J247)</f>
        <v>39000</v>
      </c>
      <c r="K235" s="21">
        <f>SUBTOTAL(9,K236:K247)</f>
        <v>42000</v>
      </c>
      <c r="L235" s="21">
        <f>SUBTOTAL(9,L236:L247)</f>
        <v>0</v>
      </c>
    </row>
    <row r="236" spans="1:12" ht="30" hidden="1" customHeight="1" x14ac:dyDescent="0.3">
      <c r="A236" s="102"/>
      <c r="B236" s="103"/>
      <c r="C236" s="104"/>
      <c r="D236" s="123"/>
      <c r="E236" s="123"/>
      <c r="F236" s="123"/>
      <c r="G236" s="89"/>
      <c r="H236" s="209" t="str">
        <f t="shared" si="7"/>
        <v>-</v>
      </c>
      <c r="I236" s="195"/>
      <c r="J236" s="13"/>
      <c r="K236" s="13"/>
      <c r="L236" s="13"/>
    </row>
    <row r="237" spans="1:12" ht="15" hidden="1" customHeight="1" x14ac:dyDescent="0.3">
      <c r="A237" s="124" t="s">
        <v>23</v>
      </c>
      <c r="B237" s="125" t="s">
        <v>196</v>
      </c>
      <c r="C237" s="126">
        <f>SUBTOTAL(9,C238:C246)</f>
        <v>44115</v>
      </c>
      <c r="D237" s="126">
        <f>SUBTOTAL(9,D238:D246)</f>
        <v>75000</v>
      </c>
      <c r="E237" s="126">
        <f>SUBTOTAL(9,E238:E246)</f>
        <v>33608</v>
      </c>
      <c r="F237" s="126">
        <f>G237-D237</f>
        <v>-75000</v>
      </c>
      <c r="G237" s="126">
        <f>SUBTOTAL(9,G238:G246)</f>
        <v>0</v>
      </c>
      <c r="H237" s="209">
        <f t="shared" si="7"/>
        <v>0.76182704295591064</v>
      </c>
      <c r="I237" s="205">
        <f>IF(D237&lt;&gt;0,E237/D237,"-")</f>
        <v>0.44810666666666665</v>
      </c>
      <c r="J237" s="18">
        <f>SUBTOTAL(9,J238:J246)</f>
        <v>39000</v>
      </c>
      <c r="K237" s="18">
        <f>SUBTOTAL(9,K238:K246)</f>
        <v>42000</v>
      </c>
      <c r="L237" s="18">
        <f>SUBTOTAL(9,L238:L246)</f>
        <v>0</v>
      </c>
    </row>
    <row r="238" spans="1:12" ht="22.5" hidden="1" customHeight="1" x14ac:dyDescent="0.3">
      <c r="A238" s="102"/>
      <c r="B238" s="103"/>
      <c r="C238" s="104"/>
      <c r="D238" s="123"/>
      <c r="E238" s="123"/>
      <c r="F238" s="123"/>
      <c r="G238" s="123"/>
      <c r="H238" s="209" t="str">
        <f t="shared" si="7"/>
        <v>-</v>
      </c>
      <c r="I238" s="207"/>
      <c r="J238" s="70"/>
      <c r="K238" s="70"/>
      <c r="L238" s="70"/>
    </row>
    <row r="239" spans="1:12" ht="15" hidden="1" customHeight="1" x14ac:dyDescent="0.3">
      <c r="A239" s="131" t="s">
        <v>23</v>
      </c>
      <c r="B239" s="132" t="s">
        <v>196</v>
      </c>
      <c r="C239" s="123">
        <f>SUBTOTAL(9,C240:C245)</f>
        <v>44115</v>
      </c>
      <c r="D239" s="123">
        <f>SUBTOTAL(9,D240:D245)</f>
        <v>75000</v>
      </c>
      <c r="E239" s="123">
        <f>SUBTOTAL(9,E240:E245)</f>
        <v>33608</v>
      </c>
      <c r="F239" s="123">
        <f>G239-D239</f>
        <v>-75000</v>
      </c>
      <c r="G239" s="123">
        <f>SUBTOTAL(9,G240:G245)</f>
        <v>0</v>
      </c>
      <c r="H239" s="209">
        <f t="shared" si="7"/>
        <v>0.76182704295591064</v>
      </c>
      <c r="I239" s="207">
        <f>IF(D239&lt;&gt;0,E239/D239,"-")</f>
        <v>0.44810666666666665</v>
      </c>
      <c r="J239" s="70">
        <f>SUBTOTAL(9,J240:J245)</f>
        <v>39000</v>
      </c>
      <c r="K239" s="70">
        <f>SUBTOTAL(9,K240:K245)</f>
        <v>42000</v>
      </c>
      <c r="L239" s="70">
        <f>SUBTOTAL(9,L240:L245)</f>
        <v>0</v>
      </c>
    </row>
    <row r="240" spans="1:12" ht="30" hidden="1" customHeight="1" x14ac:dyDescent="0.3">
      <c r="A240" s="102"/>
      <c r="B240" s="103"/>
      <c r="C240" s="104"/>
      <c r="D240" s="133"/>
      <c r="E240" s="133"/>
      <c r="F240" s="133"/>
      <c r="G240" s="89"/>
      <c r="H240" s="209" t="str">
        <f t="shared" si="7"/>
        <v>-</v>
      </c>
      <c r="I240" s="195"/>
      <c r="J240" s="13"/>
      <c r="K240" s="13"/>
      <c r="L240" s="13"/>
    </row>
    <row r="241" spans="1:12" ht="15" customHeight="1" x14ac:dyDescent="0.3">
      <c r="A241" s="134" t="s">
        <v>53</v>
      </c>
      <c r="B241" s="135" t="s">
        <v>171</v>
      </c>
      <c r="C241" s="136">
        <v>0</v>
      </c>
      <c r="D241" s="136">
        <v>10000</v>
      </c>
      <c r="E241" s="136">
        <v>56</v>
      </c>
      <c r="F241" s="136">
        <f>G241-D241</f>
        <v>-10000</v>
      </c>
      <c r="G241" s="136"/>
      <c r="H241" s="213" t="str">
        <f t="shared" si="7"/>
        <v>-</v>
      </c>
      <c r="I241" s="191">
        <f>IF(D241&lt;&gt;0,E241/D241,"-")*100</f>
        <v>0.55999999999999994</v>
      </c>
      <c r="J241" s="3">
        <v>10000</v>
      </c>
      <c r="K241" s="24">
        <v>10000</v>
      </c>
      <c r="L241" s="24">
        <v>0</v>
      </c>
    </row>
    <row r="242" spans="1:12" ht="15" customHeight="1" x14ac:dyDescent="0.3">
      <c r="A242" s="134" t="s">
        <v>54</v>
      </c>
      <c r="B242" s="135" t="s">
        <v>222</v>
      </c>
      <c r="C242" s="136">
        <v>41590</v>
      </c>
      <c r="D242" s="136">
        <v>57000</v>
      </c>
      <c r="E242" s="136">
        <v>32252</v>
      </c>
      <c r="F242" s="136">
        <f>G242-D242</f>
        <v>-57000</v>
      </c>
      <c r="G242" s="136"/>
      <c r="H242" s="215">
        <f>IF(C242&lt;&gt;0,E242/C242,"-")*100</f>
        <v>77.547487376773262</v>
      </c>
      <c r="I242" s="191">
        <f>IF(D242&lt;&gt;0,E242/D242,"-")*100</f>
        <v>56.582456140350878</v>
      </c>
      <c r="J242" s="3">
        <v>25000</v>
      </c>
      <c r="K242" s="24">
        <v>25000</v>
      </c>
      <c r="L242" s="24">
        <v>0</v>
      </c>
    </row>
    <row r="243" spans="1:12" ht="15" customHeight="1" x14ac:dyDescent="0.3">
      <c r="A243" s="134" t="s">
        <v>55</v>
      </c>
      <c r="B243" s="135" t="s">
        <v>201</v>
      </c>
      <c r="C243" s="136">
        <v>1875</v>
      </c>
      <c r="D243" s="136">
        <v>6000</v>
      </c>
      <c r="E243" s="136">
        <v>1300</v>
      </c>
      <c r="F243" s="136">
        <f>G243-D243</f>
        <v>-6000</v>
      </c>
      <c r="G243" s="136"/>
      <c r="H243" s="215">
        <f t="shared" ref="H243:H244" si="8">IF(C243&lt;&gt;0,E243/C243,"-")*100</f>
        <v>69.333333333333343</v>
      </c>
      <c r="I243" s="191">
        <f t="shared" ref="I243:I244" si="9">IF(D243&lt;&gt;0,E243/D243,"-")*100</f>
        <v>21.666666666666668</v>
      </c>
      <c r="J243" s="3">
        <v>3000</v>
      </c>
      <c r="K243" s="24">
        <v>5000</v>
      </c>
      <c r="L243" s="24">
        <v>0</v>
      </c>
    </row>
    <row r="244" spans="1:12" ht="15" customHeight="1" x14ac:dyDescent="0.3">
      <c r="A244" s="134" t="s">
        <v>56</v>
      </c>
      <c r="B244" s="135" t="s">
        <v>203</v>
      </c>
      <c r="C244" s="136">
        <v>650</v>
      </c>
      <c r="D244" s="136">
        <v>2000</v>
      </c>
      <c r="E244" s="136">
        <v>0</v>
      </c>
      <c r="F244" s="136">
        <f>G244-D244</f>
        <v>-2000</v>
      </c>
      <c r="G244" s="136"/>
      <c r="H244" s="215">
        <f t="shared" si="8"/>
        <v>0</v>
      </c>
      <c r="I244" s="191">
        <f t="shared" si="9"/>
        <v>0</v>
      </c>
      <c r="J244" s="3">
        <v>1000</v>
      </c>
      <c r="K244" s="24">
        <v>2000</v>
      </c>
      <c r="L244" s="24">
        <v>0</v>
      </c>
    </row>
    <row r="245" spans="1:12" hidden="1" x14ac:dyDescent="0.3">
      <c r="A245" s="102"/>
      <c r="B245" s="103"/>
      <c r="C245" s="104"/>
      <c r="D245" s="136"/>
      <c r="E245" s="136"/>
      <c r="F245" s="136"/>
      <c r="G245" s="136"/>
      <c r="H245" s="190"/>
      <c r="I245" s="191"/>
      <c r="J245" s="3"/>
      <c r="K245" s="3"/>
      <c r="L245" s="3"/>
    </row>
    <row r="246" spans="1:12" hidden="1" x14ac:dyDescent="0.3">
      <c r="A246" s="102"/>
      <c r="B246" s="103"/>
      <c r="C246" s="104"/>
      <c r="D246" s="104"/>
      <c r="E246" s="104"/>
      <c r="F246" s="104"/>
      <c r="G246" s="89"/>
      <c r="H246" s="194"/>
      <c r="I246" s="195"/>
      <c r="J246" s="13"/>
      <c r="K246" s="13"/>
      <c r="L246" s="13"/>
    </row>
    <row r="247" spans="1:12" ht="20.100000000000001" hidden="1" customHeight="1" x14ac:dyDescent="0.3">
      <c r="A247" s="102"/>
      <c r="B247" s="103"/>
      <c r="C247" s="104"/>
      <c r="D247" s="104"/>
      <c r="E247" s="104"/>
      <c r="F247" s="104"/>
      <c r="G247" s="89"/>
      <c r="H247" s="194"/>
      <c r="I247" s="195"/>
      <c r="J247" s="13"/>
      <c r="K247" s="13"/>
      <c r="L247" s="13"/>
    </row>
    <row r="248" spans="1:12" ht="20.100000000000001" hidden="1" customHeight="1" x14ac:dyDescent="0.3">
      <c r="A248" s="102"/>
      <c r="B248" s="103"/>
      <c r="C248" s="104"/>
      <c r="D248" s="104"/>
      <c r="E248" s="104"/>
      <c r="F248" s="104"/>
      <c r="G248" s="89"/>
      <c r="H248" s="194"/>
      <c r="I248" s="195"/>
      <c r="J248" s="13"/>
      <c r="K248" s="13"/>
      <c r="L248" s="13"/>
    </row>
    <row r="249" spans="1:12" ht="20.100000000000001" hidden="1" customHeight="1" x14ac:dyDescent="0.3">
      <c r="A249" s="102"/>
      <c r="B249" s="103"/>
      <c r="C249" s="104"/>
      <c r="D249" s="104"/>
      <c r="E249" s="104"/>
      <c r="F249" s="104"/>
      <c r="G249" s="89"/>
      <c r="H249" s="194"/>
      <c r="I249" s="195"/>
      <c r="J249" s="13"/>
      <c r="K249" s="13"/>
      <c r="L249" s="13"/>
    </row>
    <row r="250" spans="1:12" ht="20.100000000000001" hidden="1" customHeight="1" x14ac:dyDescent="0.3">
      <c r="A250" s="102"/>
      <c r="B250" s="103"/>
      <c r="C250" s="104"/>
      <c r="D250" s="104"/>
      <c r="E250" s="104"/>
      <c r="F250" s="104"/>
      <c r="G250" s="89"/>
      <c r="H250" s="194"/>
      <c r="I250" s="195"/>
      <c r="J250" s="13"/>
      <c r="K250" s="13"/>
      <c r="L250" s="13"/>
    </row>
    <row r="251" spans="1:12" s="11" customFormat="1" ht="18" customHeight="1" x14ac:dyDescent="0.3">
      <c r="A251" s="97" t="s">
        <v>24</v>
      </c>
      <c r="B251" s="98" t="s">
        <v>163</v>
      </c>
      <c r="C251" s="99">
        <f>SUBTOTAL(9,C252:C272)</f>
        <v>178647</v>
      </c>
      <c r="D251" s="99">
        <f>SUBTOTAL(9,D252:D272)</f>
        <v>774400</v>
      </c>
      <c r="E251" s="99">
        <f>SUBTOTAL(9,E252:E272)</f>
        <v>228124</v>
      </c>
      <c r="F251" s="99">
        <f>G251-D251</f>
        <v>-774400</v>
      </c>
      <c r="G251" s="99">
        <f>SUBTOTAL(9,G252:G272)</f>
        <v>0</v>
      </c>
      <c r="H251" s="209">
        <f>IF(C251&lt;&gt;0,E251/C251,"-")*100</f>
        <v>127.69539930701328</v>
      </c>
      <c r="I251" s="210">
        <f>IF(D251&lt;&gt;0,E251/D251,"-")*100</f>
        <v>29.458161157024794</v>
      </c>
      <c r="J251" s="15">
        <f>SUBTOTAL(9,J252:J272)</f>
        <v>726600</v>
      </c>
      <c r="K251" s="15">
        <f>SUBTOTAL(9,K252:K272)</f>
        <v>826000</v>
      </c>
      <c r="L251" s="15">
        <f>SUBTOTAL(9,L252:L272)</f>
        <v>0</v>
      </c>
    </row>
    <row r="252" spans="1:12" ht="30" hidden="1" customHeight="1" x14ac:dyDescent="0.3">
      <c r="A252" s="102"/>
      <c r="B252" s="103"/>
      <c r="C252" s="104"/>
      <c r="D252" s="105"/>
      <c r="E252" s="105"/>
      <c r="F252" s="105"/>
      <c r="G252" s="89"/>
      <c r="H252" s="209" t="str">
        <f t="shared" ref="H252:H262" si="10">IF(C252&lt;&gt;0,E252/C252,"-")</f>
        <v>-</v>
      </c>
      <c r="I252" s="195"/>
      <c r="J252" s="13"/>
      <c r="K252" s="13"/>
      <c r="L252" s="13"/>
    </row>
    <row r="253" spans="1:12" ht="15" hidden="1" customHeight="1" x14ac:dyDescent="0.3">
      <c r="A253" s="106" t="s">
        <v>24</v>
      </c>
      <c r="B253" s="107" t="s">
        <v>163</v>
      </c>
      <c r="C253" s="108">
        <f>SUBTOTAL(9,C254:C271)</f>
        <v>178647</v>
      </c>
      <c r="D253" s="108">
        <f>SUBTOTAL(9,D254:D271)</f>
        <v>774400</v>
      </c>
      <c r="E253" s="108">
        <f>SUBTOTAL(9,E254:E271)</f>
        <v>228124</v>
      </c>
      <c r="F253" s="108">
        <f>G253-D253</f>
        <v>-774400</v>
      </c>
      <c r="G253" s="108">
        <f>SUBTOTAL(9,G254:G271)</f>
        <v>0</v>
      </c>
      <c r="H253" s="209">
        <f t="shared" si="10"/>
        <v>1.2769539930701328</v>
      </c>
      <c r="I253" s="199">
        <f>IF(D253&lt;&gt;0,E253/D253,"-")</f>
        <v>0.29458161157024793</v>
      </c>
      <c r="J253" s="17">
        <f>SUBTOTAL(9,J254:J271)</f>
        <v>726600</v>
      </c>
      <c r="K253" s="17">
        <f>SUBTOTAL(9,K254:K271)</f>
        <v>826000</v>
      </c>
      <c r="L253" s="17">
        <f>SUBTOTAL(9,L254:L271)</f>
        <v>0</v>
      </c>
    </row>
    <row r="254" spans="1:12" ht="30" hidden="1" customHeight="1" x14ac:dyDescent="0.3">
      <c r="A254" s="102"/>
      <c r="B254" s="103"/>
      <c r="C254" s="104"/>
      <c r="D254" s="111"/>
      <c r="E254" s="111"/>
      <c r="F254" s="111"/>
      <c r="G254" s="89"/>
      <c r="H254" s="209" t="str">
        <f t="shared" si="10"/>
        <v>-</v>
      </c>
      <c r="I254" s="195"/>
      <c r="J254" s="13"/>
      <c r="K254" s="13"/>
      <c r="L254" s="13"/>
    </row>
    <row r="255" spans="1:12" ht="15" hidden="1" customHeight="1" x14ac:dyDescent="0.3">
      <c r="A255" s="112" t="s">
        <v>24</v>
      </c>
      <c r="B255" s="113" t="s">
        <v>163</v>
      </c>
      <c r="C255" s="114">
        <f>SUBTOTAL(9,C256:C270)</f>
        <v>178647</v>
      </c>
      <c r="D255" s="114">
        <f>SUBTOTAL(9,D256:D270)</f>
        <v>774400</v>
      </c>
      <c r="E255" s="114">
        <f>SUBTOTAL(9,E256:E270)</f>
        <v>228124</v>
      </c>
      <c r="F255" s="114">
        <f>G255-D255</f>
        <v>-774400</v>
      </c>
      <c r="G255" s="114">
        <f>SUBTOTAL(9,G256:G270)</f>
        <v>0</v>
      </c>
      <c r="H255" s="209">
        <f t="shared" si="10"/>
        <v>1.2769539930701328</v>
      </c>
      <c r="I255" s="201">
        <f>IF(D255&lt;&gt;0,E255/D255,"-")</f>
        <v>0.29458161157024793</v>
      </c>
      <c r="J255" s="20">
        <f>SUBTOTAL(9,J256:J270)</f>
        <v>726600</v>
      </c>
      <c r="K255" s="20">
        <f>SUBTOTAL(9,K256:K270)</f>
        <v>826000</v>
      </c>
      <c r="L255" s="20">
        <f>SUBTOTAL(9,L256:L270)</f>
        <v>0</v>
      </c>
    </row>
    <row r="256" spans="1:12" ht="30" hidden="1" customHeight="1" x14ac:dyDescent="0.3">
      <c r="A256" s="102"/>
      <c r="B256" s="103"/>
      <c r="C256" s="104"/>
      <c r="D256" s="117"/>
      <c r="E256" s="117"/>
      <c r="F256" s="117"/>
      <c r="G256" s="89"/>
      <c r="H256" s="209" t="str">
        <f t="shared" si="10"/>
        <v>-</v>
      </c>
      <c r="I256" s="195"/>
      <c r="J256" s="13"/>
      <c r="K256" s="13"/>
      <c r="L256" s="13"/>
    </row>
    <row r="257" spans="1:12" ht="15" hidden="1" customHeight="1" x14ac:dyDescent="0.3">
      <c r="A257" s="118" t="s">
        <v>24</v>
      </c>
      <c r="B257" s="119" t="s">
        <v>163</v>
      </c>
      <c r="C257" s="120">
        <f>SUBTOTAL(9,C258:C269)</f>
        <v>178647</v>
      </c>
      <c r="D257" s="120">
        <f>SUBTOTAL(9,D258:D269)</f>
        <v>774400</v>
      </c>
      <c r="E257" s="120">
        <f>SUBTOTAL(9,E258:E269)</f>
        <v>228124</v>
      </c>
      <c r="F257" s="120">
        <f>G257-D257</f>
        <v>-774400</v>
      </c>
      <c r="G257" s="120">
        <f>SUBTOTAL(9,G258:G269)</f>
        <v>0</v>
      </c>
      <c r="H257" s="209">
        <f t="shared" si="10"/>
        <v>1.2769539930701328</v>
      </c>
      <c r="I257" s="203">
        <f>IF(D257&lt;&gt;0,E257/D257,"-")</f>
        <v>0.29458161157024793</v>
      </c>
      <c r="J257" s="21">
        <f>SUBTOTAL(9,J258:J269)</f>
        <v>726600</v>
      </c>
      <c r="K257" s="21">
        <f>SUBTOTAL(9,K258:K269)</f>
        <v>826000</v>
      </c>
      <c r="L257" s="21">
        <f>SUBTOTAL(9,L258:L269)</f>
        <v>0</v>
      </c>
    </row>
    <row r="258" spans="1:12" ht="30" hidden="1" customHeight="1" x14ac:dyDescent="0.3">
      <c r="A258" s="102"/>
      <c r="B258" s="103"/>
      <c r="C258" s="104"/>
      <c r="D258" s="123"/>
      <c r="E258" s="123"/>
      <c r="F258" s="123"/>
      <c r="G258" s="89"/>
      <c r="H258" s="209" t="str">
        <f t="shared" si="10"/>
        <v>-</v>
      </c>
      <c r="I258" s="195"/>
      <c r="J258" s="13"/>
      <c r="K258" s="13"/>
      <c r="L258" s="13"/>
    </row>
    <row r="259" spans="1:12" ht="15" hidden="1" customHeight="1" x14ac:dyDescent="0.3">
      <c r="A259" s="124" t="s">
        <v>24</v>
      </c>
      <c r="B259" s="125" t="s">
        <v>163</v>
      </c>
      <c r="C259" s="126">
        <f>SUBTOTAL(9,C260:C268)</f>
        <v>178647</v>
      </c>
      <c r="D259" s="126">
        <f>SUBTOTAL(9,D260:D268)</f>
        <v>774400</v>
      </c>
      <c r="E259" s="126">
        <f>SUBTOTAL(9,E260:E268)</f>
        <v>228124</v>
      </c>
      <c r="F259" s="126">
        <f>G259-D259</f>
        <v>-774400</v>
      </c>
      <c r="G259" s="126">
        <f>SUBTOTAL(9,G260:G268)</f>
        <v>0</v>
      </c>
      <c r="H259" s="209">
        <f t="shared" si="10"/>
        <v>1.2769539930701328</v>
      </c>
      <c r="I259" s="205">
        <f>IF(D259&lt;&gt;0,E259/D259,"-")</f>
        <v>0.29458161157024793</v>
      </c>
      <c r="J259" s="18">
        <f>SUBTOTAL(9,J260:J268)</f>
        <v>726600</v>
      </c>
      <c r="K259" s="18">
        <f>SUBTOTAL(9,K260:K268)</f>
        <v>826000</v>
      </c>
      <c r="L259" s="18">
        <f>SUBTOTAL(9,L260:L268)</f>
        <v>0</v>
      </c>
    </row>
    <row r="260" spans="1:12" ht="22.5" hidden="1" customHeight="1" x14ac:dyDescent="0.3">
      <c r="A260" s="102"/>
      <c r="B260" s="103"/>
      <c r="C260" s="104"/>
      <c r="D260" s="123"/>
      <c r="E260" s="123"/>
      <c r="F260" s="123"/>
      <c r="G260" s="123"/>
      <c r="H260" s="209" t="str">
        <f t="shared" si="10"/>
        <v>-</v>
      </c>
      <c r="I260" s="207"/>
      <c r="J260" s="70"/>
      <c r="K260" s="70"/>
      <c r="L260" s="70"/>
    </row>
    <row r="261" spans="1:12" ht="15" hidden="1" customHeight="1" x14ac:dyDescent="0.3">
      <c r="A261" s="131" t="s">
        <v>24</v>
      </c>
      <c r="B261" s="132" t="s">
        <v>163</v>
      </c>
      <c r="C261" s="123">
        <f>SUBTOTAL(9,C262:C267)</f>
        <v>178647</v>
      </c>
      <c r="D261" s="123">
        <f>SUBTOTAL(9,D262:D267)</f>
        <v>774400</v>
      </c>
      <c r="E261" s="123">
        <f>SUBTOTAL(9,E262:E267)</f>
        <v>228124</v>
      </c>
      <c r="F261" s="123">
        <f>G261-D261</f>
        <v>-774400</v>
      </c>
      <c r="G261" s="123">
        <f>SUBTOTAL(9,G262:G267)</f>
        <v>0</v>
      </c>
      <c r="H261" s="209">
        <f t="shared" si="10"/>
        <v>1.2769539930701328</v>
      </c>
      <c r="I261" s="207">
        <f>IF(D261&lt;&gt;0,E261/D261,"-")</f>
        <v>0.29458161157024793</v>
      </c>
      <c r="J261" s="70">
        <f>SUBTOTAL(9,J262:J267)</f>
        <v>726600</v>
      </c>
      <c r="K261" s="70">
        <f>SUBTOTAL(9,K262:K267)</f>
        <v>826000</v>
      </c>
      <c r="L261" s="70">
        <f>SUBTOTAL(9,L262:L267)</f>
        <v>0</v>
      </c>
    </row>
    <row r="262" spans="1:12" ht="30" hidden="1" customHeight="1" x14ac:dyDescent="0.3">
      <c r="A262" s="102"/>
      <c r="B262" s="103"/>
      <c r="C262" s="104"/>
      <c r="D262" s="133"/>
      <c r="E262" s="133"/>
      <c r="F262" s="133"/>
      <c r="G262" s="89"/>
      <c r="H262" s="209" t="str">
        <f t="shared" si="10"/>
        <v>-</v>
      </c>
      <c r="I262" s="195"/>
      <c r="J262" s="13"/>
      <c r="K262" s="13"/>
      <c r="L262" s="13"/>
    </row>
    <row r="263" spans="1:12" ht="15" customHeight="1" x14ac:dyDescent="0.3">
      <c r="A263" s="134" t="s">
        <v>57</v>
      </c>
      <c r="B263" s="135" t="s">
        <v>187</v>
      </c>
      <c r="C263" s="136">
        <v>20216</v>
      </c>
      <c r="D263" s="136">
        <v>30000</v>
      </c>
      <c r="E263" s="136">
        <v>9751</v>
      </c>
      <c r="F263" s="136">
        <f>G263-D263</f>
        <v>-30000</v>
      </c>
      <c r="G263" s="136"/>
      <c r="H263" s="215">
        <f>IF(C263&lt;&gt;0,E263/C263,"-")*100</f>
        <v>48.23407202216066</v>
      </c>
      <c r="I263" s="191">
        <f>IF(D263&lt;&gt;0,E263/D263,"-")*100</f>
        <v>32.503333333333337</v>
      </c>
      <c r="J263" s="3">
        <v>20000</v>
      </c>
      <c r="K263" s="24">
        <v>20000</v>
      </c>
      <c r="L263" s="24">
        <v>0</v>
      </c>
    </row>
    <row r="264" spans="1:12" ht="15" customHeight="1" x14ac:dyDescent="0.3">
      <c r="A264" s="134" t="s">
        <v>58</v>
      </c>
      <c r="B264" s="135" t="s">
        <v>114</v>
      </c>
      <c r="C264" s="136">
        <v>116289</v>
      </c>
      <c r="D264" s="136">
        <v>237400</v>
      </c>
      <c r="E264" s="136">
        <v>92807</v>
      </c>
      <c r="F264" s="136">
        <f>G264-D264</f>
        <v>-237400</v>
      </c>
      <c r="G264" s="136"/>
      <c r="H264" s="215">
        <f t="shared" ref="H264:H265" si="11">IF(C264&lt;&gt;0,E264/C264,"-")*100</f>
        <v>79.807204464738717</v>
      </c>
      <c r="I264" s="191">
        <f t="shared" ref="I264:I266" si="12">IF(D264&lt;&gt;0,E264/D264,"-")*100</f>
        <v>39.093091828138164</v>
      </c>
      <c r="J264" s="3">
        <v>240000</v>
      </c>
      <c r="K264" s="24">
        <v>260000</v>
      </c>
      <c r="L264" s="24">
        <v>0</v>
      </c>
    </row>
    <row r="265" spans="1:12" ht="15" customHeight="1" x14ac:dyDescent="0.3">
      <c r="A265" s="134" t="s">
        <v>59</v>
      </c>
      <c r="B265" s="135" t="s">
        <v>224</v>
      </c>
      <c r="C265" s="136">
        <v>42142</v>
      </c>
      <c r="D265" s="136">
        <v>497000</v>
      </c>
      <c r="E265" s="136">
        <v>122106</v>
      </c>
      <c r="F265" s="136">
        <f>G265-D265</f>
        <v>-497000</v>
      </c>
      <c r="G265" s="136"/>
      <c r="H265" s="215">
        <f t="shared" si="11"/>
        <v>289.74894404631959</v>
      </c>
      <c r="I265" s="191">
        <f t="shared" si="12"/>
        <v>24.568611670020122</v>
      </c>
      <c r="J265" s="3">
        <v>456600</v>
      </c>
      <c r="K265" s="24">
        <v>536000</v>
      </c>
      <c r="L265" s="24">
        <v>0</v>
      </c>
    </row>
    <row r="266" spans="1:12" ht="15" customHeight="1" x14ac:dyDescent="0.3">
      <c r="A266" s="134" t="s">
        <v>60</v>
      </c>
      <c r="B266" s="135" t="s">
        <v>153</v>
      </c>
      <c r="C266" s="136">
        <v>0</v>
      </c>
      <c r="D266" s="136">
        <v>10000</v>
      </c>
      <c r="E266" s="136">
        <v>3460</v>
      </c>
      <c r="F266" s="136">
        <f>G266-D266</f>
        <v>-10000</v>
      </c>
      <c r="G266" s="136"/>
      <c r="H266" s="215" t="s">
        <v>486</v>
      </c>
      <c r="I266" s="191">
        <f t="shared" si="12"/>
        <v>34.599999999999994</v>
      </c>
      <c r="J266" s="3">
        <v>10000</v>
      </c>
      <c r="K266" s="24">
        <v>10000</v>
      </c>
      <c r="L266" s="24">
        <v>0</v>
      </c>
    </row>
    <row r="267" spans="1:12" hidden="1" x14ac:dyDescent="0.3">
      <c r="A267" s="102"/>
      <c r="B267" s="103"/>
      <c r="C267" s="104"/>
      <c r="D267" s="136"/>
      <c r="E267" s="136"/>
      <c r="F267" s="136"/>
      <c r="G267" s="136"/>
      <c r="H267" s="190"/>
      <c r="I267" s="191"/>
      <c r="J267" s="3"/>
      <c r="K267" s="3"/>
      <c r="L267" s="3"/>
    </row>
    <row r="268" spans="1:12" hidden="1" x14ac:dyDescent="0.3">
      <c r="A268" s="102"/>
      <c r="B268" s="103"/>
      <c r="C268" s="104"/>
      <c r="D268" s="104"/>
      <c r="E268" s="104"/>
      <c r="F268" s="104"/>
      <c r="G268" s="89"/>
      <c r="H268" s="194"/>
      <c r="I268" s="195"/>
      <c r="J268" s="13"/>
      <c r="K268" s="13"/>
      <c r="L268" s="13"/>
    </row>
    <row r="269" spans="1:12" ht="20.100000000000001" hidden="1" customHeight="1" x14ac:dyDescent="0.3">
      <c r="A269" s="102"/>
      <c r="B269" s="103"/>
      <c r="C269" s="104"/>
      <c r="D269" s="104"/>
      <c r="E269" s="104"/>
      <c r="F269" s="104"/>
      <c r="G269" s="89"/>
      <c r="H269" s="194"/>
      <c r="I269" s="195"/>
      <c r="J269" s="13"/>
      <c r="K269" s="13"/>
      <c r="L269" s="13"/>
    </row>
    <row r="270" spans="1:12" ht="20.100000000000001" hidden="1" customHeight="1" x14ac:dyDescent="0.3">
      <c r="A270" s="102"/>
      <c r="B270" s="103"/>
      <c r="C270" s="104"/>
      <c r="D270" s="104"/>
      <c r="E270" s="104"/>
      <c r="F270" s="104"/>
      <c r="G270" s="89"/>
      <c r="H270" s="194"/>
      <c r="I270" s="195"/>
      <c r="J270" s="13"/>
      <c r="K270" s="13"/>
      <c r="L270" s="13"/>
    </row>
    <row r="271" spans="1:12" ht="20.100000000000001" hidden="1" customHeight="1" x14ac:dyDescent="0.3">
      <c r="A271" s="102"/>
      <c r="B271" s="103"/>
      <c r="C271" s="104"/>
      <c r="D271" s="104"/>
      <c r="E271" s="104"/>
      <c r="F271" s="104"/>
      <c r="G271" s="89"/>
      <c r="H271" s="194"/>
      <c r="I271" s="195"/>
      <c r="J271" s="13"/>
      <c r="K271" s="13"/>
      <c r="L271" s="13"/>
    </row>
    <row r="272" spans="1:12" ht="20.100000000000001" hidden="1" customHeight="1" x14ac:dyDescent="0.3">
      <c r="A272" s="102"/>
      <c r="B272" s="103"/>
      <c r="C272" s="104"/>
      <c r="D272" s="104"/>
      <c r="E272" s="104"/>
      <c r="F272" s="104"/>
      <c r="G272" s="89"/>
      <c r="H272" s="194"/>
      <c r="I272" s="195"/>
      <c r="J272" s="13"/>
      <c r="K272" s="13"/>
      <c r="L272" s="13"/>
    </row>
    <row r="273" spans="1:12" s="11" customFormat="1" ht="18" customHeight="1" x14ac:dyDescent="0.3">
      <c r="A273" s="97" t="s">
        <v>25</v>
      </c>
      <c r="B273" s="98" t="s">
        <v>131</v>
      </c>
      <c r="C273" s="99">
        <f>SUBTOTAL(9,C274:C299)</f>
        <v>1272887</v>
      </c>
      <c r="D273" s="99">
        <f>SUBTOTAL(9,D274:D299)</f>
        <v>2566000</v>
      </c>
      <c r="E273" s="99">
        <f>SUBTOTAL(9,E274:E299)</f>
        <v>966858</v>
      </c>
      <c r="F273" s="99">
        <f>G273-D273</f>
        <v>-2566000</v>
      </c>
      <c r="G273" s="99">
        <f>SUBTOTAL(9,G274:G299)</f>
        <v>0</v>
      </c>
      <c r="H273" s="209">
        <f>IF(C273&lt;&gt;0,E273/C273,"-")*100</f>
        <v>75.957881571577062</v>
      </c>
      <c r="I273" s="210">
        <f>IF(D273&lt;&gt;0,E273/D273,"-")*100</f>
        <v>37.679579111457521</v>
      </c>
      <c r="J273" s="15">
        <f>SUBTOTAL(9,J274:J299)</f>
        <v>1848000</v>
      </c>
      <c r="K273" s="15">
        <f>SUBTOTAL(9,K274:K299)</f>
        <v>1998000</v>
      </c>
      <c r="L273" s="15">
        <f>SUBTOTAL(9,L274:L299)</f>
        <v>0</v>
      </c>
    </row>
    <row r="274" spans="1:12" ht="30" hidden="1" customHeight="1" x14ac:dyDescent="0.3">
      <c r="A274" s="102"/>
      <c r="B274" s="103"/>
      <c r="C274" s="104"/>
      <c r="D274" s="105"/>
      <c r="E274" s="105"/>
      <c r="F274" s="105"/>
      <c r="G274" s="89"/>
      <c r="H274" s="209" t="str">
        <f t="shared" ref="H274:H284" si="13">IF(C274&lt;&gt;0,E274/C274,"-")</f>
        <v>-</v>
      </c>
      <c r="I274" s="195"/>
      <c r="J274" s="13"/>
      <c r="K274" s="13"/>
      <c r="L274" s="13"/>
    </row>
    <row r="275" spans="1:12" ht="15" hidden="1" customHeight="1" x14ac:dyDescent="0.3">
      <c r="A275" s="106" t="s">
        <v>25</v>
      </c>
      <c r="B275" s="107" t="s">
        <v>131</v>
      </c>
      <c r="C275" s="108">
        <f>SUBTOTAL(9,C276:C298)</f>
        <v>1272887</v>
      </c>
      <c r="D275" s="108">
        <f>SUBTOTAL(9,D276:D298)</f>
        <v>2566000</v>
      </c>
      <c r="E275" s="108">
        <f>SUBTOTAL(9,E276:E298)</f>
        <v>966858</v>
      </c>
      <c r="F275" s="108">
        <f>G275-D275</f>
        <v>-2566000</v>
      </c>
      <c r="G275" s="108">
        <f>SUBTOTAL(9,G276:G298)</f>
        <v>0</v>
      </c>
      <c r="H275" s="209">
        <f t="shared" si="13"/>
        <v>0.75957881571577057</v>
      </c>
      <c r="I275" s="199">
        <f>IF(D275&lt;&gt;0,E275/D275,"-")</f>
        <v>0.37679579111457523</v>
      </c>
      <c r="J275" s="17">
        <f>SUBTOTAL(9,J276:J298)</f>
        <v>1848000</v>
      </c>
      <c r="K275" s="17">
        <f>SUBTOTAL(9,K276:K298)</f>
        <v>1998000</v>
      </c>
      <c r="L275" s="17">
        <f>SUBTOTAL(9,L276:L298)</f>
        <v>0</v>
      </c>
    </row>
    <row r="276" spans="1:12" ht="30" hidden="1" customHeight="1" x14ac:dyDescent="0.3">
      <c r="A276" s="102"/>
      <c r="B276" s="103"/>
      <c r="C276" s="104"/>
      <c r="D276" s="111"/>
      <c r="E276" s="111"/>
      <c r="F276" s="111"/>
      <c r="G276" s="89"/>
      <c r="H276" s="209" t="str">
        <f t="shared" si="13"/>
        <v>-</v>
      </c>
      <c r="I276" s="195"/>
      <c r="J276" s="13"/>
      <c r="K276" s="13"/>
      <c r="L276" s="13"/>
    </row>
    <row r="277" spans="1:12" ht="15" hidden="1" customHeight="1" x14ac:dyDescent="0.3">
      <c r="A277" s="112" t="s">
        <v>25</v>
      </c>
      <c r="B277" s="113" t="s">
        <v>131</v>
      </c>
      <c r="C277" s="114">
        <f>SUBTOTAL(9,C278:C297)</f>
        <v>1272887</v>
      </c>
      <c r="D277" s="114">
        <f>SUBTOTAL(9,D278:D297)</f>
        <v>2566000</v>
      </c>
      <c r="E277" s="114">
        <f>SUBTOTAL(9,E278:E297)</f>
        <v>966858</v>
      </c>
      <c r="F277" s="114">
        <f>G277-D277</f>
        <v>-2566000</v>
      </c>
      <c r="G277" s="114">
        <f>SUBTOTAL(9,G278:G297)</f>
        <v>0</v>
      </c>
      <c r="H277" s="209">
        <f t="shared" si="13"/>
        <v>0.75957881571577057</v>
      </c>
      <c r="I277" s="201">
        <f>IF(D277&lt;&gt;0,E277/D277,"-")</f>
        <v>0.37679579111457523</v>
      </c>
      <c r="J277" s="20">
        <f>SUBTOTAL(9,J278:J297)</f>
        <v>1848000</v>
      </c>
      <c r="K277" s="20">
        <f>SUBTOTAL(9,K278:K297)</f>
        <v>1998000</v>
      </c>
      <c r="L277" s="20">
        <f>SUBTOTAL(9,L278:L297)</f>
        <v>0</v>
      </c>
    </row>
    <row r="278" spans="1:12" ht="30" hidden="1" customHeight="1" x14ac:dyDescent="0.3">
      <c r="A278" s="102"/>
      <c r="B278" s="103"/>
      <c r="C278" s="104"/>
      <c r="D278" s="117"/>
      <c r="E278" s="117"/>
      <c r="F278" s="117"/>
      <c r="G278" s="89"/>
      <c r="H278" s="209" t="str">
        <f t="shared" si="13"/>
        <v>-</v>
      </c>
      <c r="I278" s="195"/>
      <c r="J278" s="13"/>
      <c r="K278" s="13"/>
      <c r="L278" s="13"/>
    </row>
    <row r="279" spans="1:12" ht="15" hidden="1" customHeight="1" x14ac:dyDescent="0.3">
      <c r="A279" s="118" t="s">
        <v>25</v>
      </c>
      <c r="B279" s="119" t="s">
        <v>131</v>
      </c>
      <c r="C279" s="120">
        <f>SUBTOTAL(9,C280:C296)</f>
        <v>1272887</v>
      </c>
      <c r="D279" s="120">
        <f>SUBTOTAL(9,D280:D296)</f>
        <v>2566000</v>
      </c>
      <c r="E279" s="120">
        <f>SUBTOTAL(9,E280:E296)</f>
        <v>966858</v>
      </c>
      <c r="F279" s="120">
        <f>G279-D279</f>
        <v>-2566000</v>
      </c>
      <c r="G279" s="120">
        <f>SUBTOTAL(9,G280:G296)</f>
        <v>0</v>
      </c>
      <c r="H279" s="209">
        <f t="shared" si="13"/>
        <v>0.75957881571577057</v>
      </c>
      <c r="I279" s="203">
        <f>IF(D279&lt;&gt;0,E279/D279,"-")</f>
        <v>0.37679579111457523</v>
      </c>
      <c r="J279" s="21">
        <f>SUBTOTAL(9,J280:J296)</f>
        <v>1848000</v>
      </c>
      <c r="K279" s="21">
        <f>SUBTOTAL(9,K280:K296)</f>
        <v>1998000</v>
      </c>
      <c r="L279" s="21">
        <f>SUBTOTAL(9,L280:L296)</f>
        <v>0</v>
      </c>
    </row>
    <row r="280" spans="1:12" ht="30" hidden="1" customHeight="1" x14ac:dyDescent="0.3">
      <c r="A280" s="102"/>
      <c r="B280" s="103"/>
      <c r="C280" s="104"/>
      <c r="D280" s="123"/>
      <c r="E280" s="123"/>
      <c r="F280" s="123"/>
      <c r="G280" s="89"/>
      <c r="H280" s="209" t="str">
        <f t="shared" si="13"/>
        <v>-</v>
      </c>
      <c r="I280" s="195"/>
      <c r="J280" s="13"/>
      <c r="K280" s="13"/>
      <c r="L280" s="13"/>
    </row>
    <row r="281" spans="1:12" ht="15" hidden="1" customHeight="1" x14ac:dyDescent="0.3">
      <c r="A281" s="124" t="s">
        <v>25</v>
      </c>
      <c r="B281" s="125" t="s">
        <v>131</v>
      </c>
      <c r="C281" s="126">
        <f>SUBTOTAL(9,C282:C295)</f>
        <v>1272887</v>
      </c>
      <c r="D281" s="126">
        <f>SUBTOTAL(9,D282:D295)</f>
        <v>2566000</v>
      </c>
      <c r="E281" s="126">
        <f>SUBTOTAL(9,E282:E295)</f>
        <v>966858</v>
      </c>
      <c r="F281" s="126">
        <f>G281-D281</f>
        <v>-2566000</v>
      </c>
      <c r="G281" s="126">
        <f>SUBTOTAL(9,G282:G295)</f>
        <v>0</v>
      </c>
      <c r="H281" s="209">
        <f t="shared" si="13"/>
        <v>0.75957881571577057</v>
      </c>
      <c r="I281" s="205">
        <f>IF(D281&lt;&gt;0,E281/D281,"-")</f>
        <v>0.37679579111457523</v>
      </c>
      <c r="J281" s="18">
        <f>SUBTOTAL(9,J282:J295)</f>
        <v>1848000</v>
      </c>
      <c r="K281" s="18">
        <f>SUBTOTAL(9,K282:K295)</f>
        <v>1998000</v>
      </c>
      <c r="L281" s="18">
        <f>SUBTOTAL(9,L282:L295)</f>
        <v>0</v>
      </c>
    </row>
    <row r="282" spans="1:12" ht="22.5" hidden="1" customHeight="1" x14ac:dyDescent="0.3">
      <c r="A282" s="102"/>
      <c r="B282" s="103"/>
      <c r="C282" s="104"/>
      <c r="D282" s="123"/>
      <c r="E282" s="123"/>
      <c r="F282" s="123"/>
      <c r="G282" s="123"/>
      <c r="H282" s="209" t="str">
        <f t="shared" si="13"/>
        <v>-</v>
      </c>
      <c r="I282" s="207"/>
      <c r="J282" s="70"/>
      <c r="K282" s="70"/>
      <c r="L282" s="70"/>
    </row>
    <row r="283" spans="1:12" ht="15" hidden="1" customHeight="1" x14ac:dyDescent="0.3">
      <c r="A283" s="131" t="s">
        <v>25</v>
      </c>
      <c r="B283" s="132" t="s">
        <v>131</v>
      </c>
      <c r="C283" s="123">
        <f>SUBTOTAL(9,C284:C294)</f>
        <v>1272887</v>
      </c>
      <c r="D283" s="123">
        <f>SUBTOTAL(9,D284:D294)</f>
        <v>2566000</v>
      </c>
      <c r="E283" s="123">
        <f>SUBTOTAL(9,E284:E294)</f>
        <v>966858</v>
      </c>
      <c r="F283" s="123">
        <f>G283-D283</f>
        <v>-2566000</v>
      </c>
      <c r="G283" s="123">
        <f>SUBTOTAL(9,G284:G294)</f>
        <v>0</v>
      </c>
      <c r="H283" s="209">
        <f t="shared" si="13"/>
        <v>0.75957881571577057</v>
      </c>
      <c r="I283" s="207">
        <f>IF(D283&lt;&gt;0,E283/D283,"-")</f>
        <v>0.37679579111457523</v>
      </c>
      <c r="J283" s="70">
        <f>SUBTOTAL(9,J284:J294)</f>
        <v>1848000</v>
      </c>
      <c r="K283" s="70">
        <f>SUBTOTAL(9,K284:K294)</f>
        <v>1998000</v>
      </c>
      <c r="L283" s="70">
        <f>SUBTOTAL(9,L284:L294)</f>
        <v>0</v>
      </c>
    </row>
    <row r="284" spans="1:12" ht="30" hidden="1" customHeight="1" x14ac:dyDescent="0.3">
      <c r="A284" s="102"/>
      <c r="B284" s="103"/>
      <c r="C284" s="104"/>
      <c r="D284" s="133"/>
      <c r="E284" s="133"/>
      <c r="F284" s="133"/>
      <c r="G284" s="89"/>
      <c r="H284" s="209" t="str">
        <f t="shared" si="13"/>
        <v>-</v>
      </c>
      <c r="I284" s="195"/>
      <c r="J284" s="13"/>
      <c r="K284" s="13"/>
      <c r="L284" s="13"/>
    </row>
    <row r="285" spans="1:12" ht="15" customHeight="1" x14ac:dyDescent="0.3">
      <c r="A285" s="134" t="s">
        <v>61</v>
      </c>
      <c r="B285" s="135" t="s">
        <v>202</v>
      </c>
      <c r="C285" s="136">
        <v>12185</v>
      </c>
      <c r="D285" s="136">
        <v>70000</v>
      </c>
      <c r="E285" s="136">
        <v>17678</v>
      </c>
      <c r="F285" s="136">
        <f t="shared" ref="F285:F293" si="14">G285-D285</f>
        <v>-70000</v>
      </c>
      <c r="G285" s="136"/>
      <c r="H285" s="215">
        <f>IF(C285&lt;&gt;0,E285/C285,"-")*100</f>
        <v>145.08001641362333</v>
      </c>
      <c r="I285" s="191">
        <f>IF(D285&lt;&gt;0,E285/D285,"-")*100</f>
        <v>25.254285714285711</v>
      </c>
      <c r="J285" s="3">
        <v>70000</v>
      </c>
      <c r="K285" s="24">
        <v>70000</v>
      </c>
      <c r="L285" s="24">
        <v>0</v>
      </c>
    </row>
    <row r="286" spans="1:12" ht="15" customHeight="1" x14ac:dyDescent="0.3">
      <c r="A286" s="134" t="s">
        <v>62</v>
      </c>
      <c r="B286" s="135" t="s">
        <v>211</v>
      </c>
      <c r="C286" s="136">
        <v>360173</v>
      </c>
      <c r="D286" s="136">
        <v>935500</v>
      </c>
      <c r="E286" s="136">
        <v>490891</v>
      </c>
      <c r="F286" s="136">
        <f t="shared" si="14"/>
        <v>-935500</v>
      </c>
      <c r="G286" s="136"/>
      <c r="H286" s="215">
        <f t="shared" ref="H286:H293" si="15">IF(C286&lt;&gt;0,E286/C286,"-")*100</f>
        <v>136.29311469765918</v>
      </c>
      <c r="I286" s="191">
        <f t="shared" ref="I286:I293" si="16">IF(D286&lt;&gt;0,E286/D286,"-")*100</f>
        <v>52.473650454302515</v>
      </c>
      <c r="J286" s="3">
        <v>830000</v>
      </c>
      <c r="K286" s="24">
        <v>940000</v>
      </c>
      <c r="L286" s="24">
        <v>0</v>
      </c>
    </row>
    <row r="287" spans="1:12" ht="15" customHeight="1" x14ac:dyDescent="0.3">
      <c r="A287" s="134" t="s">
        <v>63</v>
      </c>
      <c r="B287" s="135" t="s">
        <v>200</v>
      </c>
      <c r="C287" s="136">
        <v>515211</v>
      </c>
      <c r="D287" s="136">
        <v>180000</v>
      </c>
      <c r="E287" s="136">
        <v>28089</v>
      </c>
      <c r="F287" s="136">
        <f t="shared" si="14"/>
        <v>-180000</v>
      </c>
      <c r="G287" s="136"/>
      <c r="H287" s="215">
        <f t="shared" si="15"/>
        <v>5.4519410493952964</v>
      </c>
      <c r="I287" s="191">
        <f t="shared" si="16"/>
        <v>15.604999999999999</v>
      </c>
      <c r="J287" s="3">
        <v>130000</v>
      </c>
      <c r="K287" s="24">
        <v>130000</v>
      </c>
      <c r="L287" s="24">
        <v>0</v>
      </c>
    </row>
    <row r="288" spans="1:12" ht="15" customHeight="1" x14ac:dyDescent="0.3">
      <c r="A288" s="134" t="s">
        <v>64</v>
      </c>
      <c r="B288" s="135" t="s">
        <v>125</v>
      </c>
      <c r="C288" s="136">
        <v>6373</v>
      </c>
      <c r="D288" s="136">
        <v>90000</v>
      </c>
      <c r="E288" s="136">
        <v>7893</v>
      </c>
      <c r="F288" s="136">
        <f t="shared" si="14"/>
        <v>-90000</v>
      </c>
      <c r="G288" s="136"/>
      <c r="H288" s="215">
        <f t="shared" si="15"/>
        <v>123.85061980229091</v>
      </c>
      <c r="I288" s="191">
        <f t="shared" si="16"/>
        <v>8.77</v>
      </c>
      <c r="J288" s="3">
        <v>65000</v>
      </c>
      <c r="K288" s="24">
        <v>90000</v>
      </c>
      <c r="L288" s="24">
        <v>0</v>
      </c>
    </row>
    <row r="289" spans="1:12" ht="15" customHeight="1" x14ac:dyDescent="0.3">
      <c r="A289" s="134" t="s">
        <v>65</v>
      </c>
      <c r="B289" s="135" t="s">
        <v>147</v>
      </c>
      <c r="C289" s="136">
        <v>1002</v>
      </c>
      <c r="D289" s="136">
        <v>12000</v>
      </c>
      <c r="E289" s="136">
        <v>7837</v>
      </c>
      <c r="F289" s="136">
        <f t="shared" si="14"/>
        <v>-12000</v>
      </c>
      <c r="G289" s="136"/>
      <c r="H289" s="215">
        <f t="shared" si="15"/>
        <v>782.13572854291419</v>
      </c>
      <c r="I289" s="191">
        <f t="shared" si="16"/>
        <v>65.308333333333337</v>
      </c>
      <c r="J289" s="3">
        <v>12000</v>
      </c>
      <c r="K289" s="24">
        <v>12000</v>
      </c>
      <c r="L289" s="24">
        <v>0</v>
      </c>
    </row>
    <row r="290" spans="1:12" ht="15" customHeight="1" x14ac:dyDescent="0.3">
      <c r="A290" s="134" t="s">
        <v>66</v>
      </c>
      <c r="B290" s="135" t="s">
        <v>167</v>
      </c>
      <c r="C290" s="136">
        <v>3863</v>
      </c>
      <c r="D290" s="136">
        <v>8000</v>
      </c>
      <c r="E290" s="136">
        <v>3242</v>
      </c>
      <c r="F290" s="136">
        <f t="shared" si="14"/>
        <v>-8000</v>
      </c>
      <c r="G290" s="136"/>
      <c r="H290" s="215">
        <f t="shared" si="15"/>
        <v>83.924411079471923</v>
      </c>
      <c r="I290" s="191">
        <f t="shared" si="16"/>
        <v>40.524999999999999</v>
      </c>
      <c r="J290" s="3">
        <v>5000</v>
      </c>
      <c r="K290" s="24">
        <v>5000</v>
      </c>
      <c r="L290" s="24">
        <v>0</v>
      </c>
    </row>
    <row r="291" spans="1:12" ht="15" customHeight="1" x14ac:dyDescent="0.3">
      <c r="A291" s="134" t="s">
        <v>67</v>
      </c>
      <c r="B291" s="135" t="s">
        <v>157</v>
      </c>
      <c r="C291" s="136">
        <v>321255</v>
      </c>
      <c r="D291" s="136">
        <v>1161000</v>
      </c>
      <c r="E291" s="136">
        <v>393401</v>
      </c>
      <c r="F291" s="136">
        <f t="shared" si="14"/>
        <v>-1161000</v>
      </c>
      <c r="G291" s="136"/>
      <c r="H291" s="215">
        <f t="shared" si="15"/>
        <v>122.4575492988436</v>
      </c>
      <c r="I291" s="191">
        <f t="shared" si="16"/>
        <v>33.88466838931955</v>
      </c>
      <c r="J291" s="3">
        <v>641000</v>
      </c>
      <c r="K291" s="24">
        <v>656000</v>
      </c>
      <c r="L291" s="24">
        <v>0</v>
      </c>
    </row>
    <row r="292" spans="1:12" ht="15" customHeight="1" x14ac:dyDescent="0.3">
      <c r="A292" s="134" t="s">
        <v>68</v>
      </c>
      <c r="B292" s="135" t="s">
        <v>164</v>
      </c>
      <c r="C292" s="136">
        <v>17675</v>
      </c>
      <c r="D292" s="136">
        <v>60000</v>
      </c>
      <c r="E292" s="136">
        <v>11309</v>
      </c>
      <c r="F292" s="136">
        <f t="shared" si="14"/>
        <v>-60000</v>
      </c>
      <c r="G292" s="136"/>
      <c r="H292" s="215">
        <f t="shared" si="15"/>
        <v>63.983026874115978</v>
      </c>
      <c r="I292" s="191">
        <f t="shared" si="16"/>
        <v>18.848333333333333</v>
      </c>
      <c r="J292" s="3">
        <v>50000</v>
      </c>
      <c r="K292" s="24">
        <v>50000</v>
      </c>
      <c r="L292" s="24">
        <v>0</v>
      </c>
    </row>
    <row r="293" spans="1:12" ht="15" customHeight="1" x14ac:dyDescent="0.3">
      <c r="A293" s="134" t="s">
        <v>69</v>
      </c>
      <c r="B293" s="135" t="s">
        <v>118</v>
      </c>
      <c r="C293" s="136">
        <v>35150</v>
      </c>
      <c r="D293" s="136">
        <v>49500</v>
      </c>
      <c r="E293" s="136">
        <v>6518</v>
      </c>
      <c r="F293" s="136">
        <f t="shared" si="14"/>
        <v>-49500</v>
      </c>
      <c r="G293" s="136"/>
      <c r="H293" s="215">
        <f t="shared" si="15"/>
        <v>18.543385490753909</v>
      </c>
      <c r="I293" s="191">
        <f t="shared" si="16"/>
        <v>13.167676767676767</v>
      </c>
      <c r="J293" s="3">
        <v>45000</v>
      </c>
      <c r="K293" s="24">
        <v>45000</v>
      </c>
      <c r="L293" s="24">
        <v>0</v>
      </c>
    </row>
    <row r="294" spans="1:12" hidden="1" x14ac:dyDescent="0.3">
      <c r="A294" s="102"/>
      <c r="B294" s="103"/>
      <c r="C294" s="104"/>
      <c r="D294" s="136"/>
      <c r="E294" s="136"/>
      <c r="F294" s="136"/>
      <c r="G294" s="136"/>
      <c r="H294" s="190"/>
      <c r="I294" s="191"/>
      <c r="J294" s="3"/>
      <c r="K294" s="3"/>
      <c r="L294" s="3"/>
    </row>
    <row r="295" spans="1:12" hidden="1" x14ac:dyDescent="0.3">
      <c r="A295" s="102"/>
      <c r="B295" s="103"/>
      <c r="C295" s="104"/>
      <c r="D295" s="104"/>
      <c r="E295" s="104"/>
      <c r="F295" s="104"/>
      <c r="G295" s="89"/>
      <c r="H295" s="194"/>
      <c r="I295" s="195"/>
      <c r="J295" s="13"/>
      <c r="K295" s="13"/>
      <c r="L295" s="13"/>
    </row>
    <row r="296" spans="1:12" ht="20.100000000000001" hidden="1" customHeight="1" x14ac:dyDescent="0.3">
      <c r="A296" s="102"/>
      <c r="B296" s="103"/>
      <c r="C296" s="104"/>
      <c r="D296" s="104"/>
      <c r="E296" s="104"/>
      <c r="F296" s="104"/>
      <c r="G296" s="89"/>
      <c r="H296" s="194"/>
      <c r="I296" s="195"/>
      <c r="J296" s="13"/>
      <c r="K296" s="13"/>
      <c r="L296" s="13"/>
    </row>
    <row r="297" spans="1:12" ht="20.100000000000001" hidden="1" customHeight="1" x14ac:dyDescent="0.3">
      <c r="A297" s="102"/>
      <c r="B297" s="103"/>
      <c r="C297" s="104"/>
      <c r="D297" s="104"/>
      <c r="E297" s="104"/>
      <c r="F297" s="104"/>
      <c r="G297" s="89"/>
      <c r="H297" s="194"/>
      <c r="I297" s="195"/>
      <c r="J297" s="13"/>
      <c r="K297" s="13"/>
      <c r="L297" s="13"/>
    </row>
    <row r="298" spans="1:12" ht="20.100000000000001" hidden="1" customHeight="1" x14ac:dyDescent="0.3">
      <c r="A298" s="102"/>
      <c r="B298" s="103"/>
      <c r="C298" s="104"/>
      <c r="D298" s="104"/>
      <c r="E298" s="104"/>
      <c r="F298" s="104"/>
      <c r="G298" s="89"/>
      <c r="H298" s="194"/>
      <c r="I298" s="195"/>
      <c r="J298" s="13"/>
      <c r="K298" s="13"/>
      <c r="L298" s="13"/>
    </row>
    <row r="299" spans="1:12" ht="20.100000000000001" hidden="1" customHeight="1" x14ac:dyDescent="0.3">
      <c r="A299" s="102"/>
      <c r="B299" s="103"/>
      <c r="C299" s="104"/>
      <c r="D299" s="104"/>
      <c r="E299" s="104"/>
      <c r="F299" s="104"/>
      <c r="G299" s="89"/>
      <c r="H299" s="194"/>
      <c r="I299" s="195"/>
      <c r="J299" s="13"/>
      <c r="K299" s="13"/>
      <c r="L299" s="13"/>
    </row>
    <row r="300" spans="1:12" s="11" customFormat="1" ht="18" customHeight="1" x14ac:dyDescent="0.3">
      <c r="A300" s="97" t="s">
        <v>441</v>
      </c>
      <c r="B300" s="98" t="s">
        <v>442</v>
      </c>
      <c r="C300" s="99">
        <f>SUBTOTAL(9,C301:C318)</f>
        <v>0</v>
      </c>
      <c r="D300" s="99">
        <f>SUBTOTAL(9,D301:D318)</f>
        <v>0</v>
      </c>
      <c r="E300" s="99">
        <f>SUBTOTAL(9,E301:E318)</f>
        <v>4605</v>
      </c>
      <c r="F300" s="99">
        <f>G300-D300</f>
        <v>0</v>
      </c>
      <c r="G300" s="99">
        <f>SUBTOTAL(9,G301:G318)</f>
        <v>0</v>
      </c>
      <c r="H300" s="209" t="str">
        <f>IF(C300&lt;&gt;0,E300/C300,"-")</f>
        <v>-</v>
      </c>
      <c r="I300" s="210" t="str">
        <f>IF(D300&lt;&gt;0,E300/D300,"-")</f>
        <v>-</v>
      </c>
      <c r="J300" s="15">
        <f>SUBTOTAL(9,J301:J318)</f>
        <v>0</v>
      </c>
      <c r="K300" s="15">
        <f>SUBTOTAL(9,K301:K318)</f>
        <v>0</v>
      </c>
      <c r="L300" s="15">
        <f>SUBTOTAL(9,L301:L318)</f>
        <v>0</v>
      </c>
    </row>
    <row r="301" spans="1:12" ht="30" hidden="1" customHeight="1" x14ac:dyDescent="0.3">
      <c r="A301" s="102"/>
      <c r="B301" s="103"/>
      <c r="C301" s="104"/>
      <c r="D301" s="105"/>
      <c r="E301" s="105"/>
      <c r="F301" s="105"/>
      <c r="G301" s="89"/>
      <c r="H301" s="194"/>
      <c r="I301" s="195"/>
      <c r="J301" s="13"/>
      <c r="K301" s="13"/>
      <c r="L301" s="13"/>
    </row>
    <row r="302" spans="1:12" ht="15" hidden="1" customHeight="1" x14ac:dyDescent="0.3">
      <c r="A302" s="106" t="s">
        <v>441</v>
      </c>
      <c r="B302" s="107" t="s">
        <v>442</v>
      </c>
      <c r="C302" s="108">
        <f>SUBTOTAL(9,C303:C317)</f>
        <v>0</v>
      </c>
      <c r="D302" s="108">
        <f>SUBTOTAL(9,D303:D317)</f>
        <v>0</v>
      </c>
      <c r="E302" s="108">
        <f>SUBTOTAL(9,E303:E317)</f>
        <v>4605</v>
      </c>
      <c r="F302" s="108">
        <f>G302-D302</f>
        <v>0</v>
      </c>
      <c r="G302" s="108">
        <f>SUBTOTAL(9,G303:G317)</f>
        <v>0</v>
      </c>
      <c r="H302" s="198" t="str">
        <f>IF(C302&lt;&gt;0,E302/C302,"-")</f>
        <v>-</v>
      </c>
      <c r="I302" s="199" t="str">
        <f>IF(D302&lt;&gt;0,E302/D302,"-")</f>
        <v>-</v>
      </c>
      <c r="J302" s="17">
        <f>SUBTOTAL(9,J303:J317)</f>
        <v>0</v>
      </c>
      <c r="K302" s="17">
        <f>SUBTOTAL(9,K303:K317)</f>
        <v>0</v>
      </c>
      <c r="L302" s="17">
        <f>SUBTOTAL(9,L303:L317)</f>
        <v>0</v>
      </c>
    </row>
    <row r="303" spans="1:12" ht="30" hidden="1" customHeight="1" x14ac:dyDescent="0.3">
      <c r="A303" s="102"/>
      <c r="B303" s="103"/>
      <c r="C303" s="104"/>
      <c r="D303" s="111"/>
      <c r="E303" s="111"/>
      <c r="F303" s="111"/>
      <c r="G303" s="89"/>
      <c r="H303" s="194"/>
      <c r="I303" s="195"/>
      <c r="J303" s="13"/>
      <c r="K303" s="13"/>
      <c r="L303" s="13"/>
    </row>
    <row r="304" spans="1:12" ht="15" hidden="1" customHeight="1" x14ac:dyDescent="0.3">
      <c r="A304" s="112" t="s">
        <v>441</v>
      </c>
      <c r="B304" s="113" t="s">
        <v>442</v>
      </c>
      <c r="C304" s="114">
        <f>SUBTOTAL(9,C305:C316)</f>
        <v>0</v>
      </c>
      <c r="D304" s="114">
        <f>SUBTOTAL(9,D305:D316)</f>
        <v>0</v>
      </c>
      <c r="E304" s="114">
        <f>SUBTOTAL(9,E305:E316)</f>
        <v>4605</v>
      </c>
      <c r="F304" s="114">
        <f>G304-D304</f>
        <v>0</v>
      </c>
      <c r="G304" s="114">
        <f>SUBTOTAL(9,G305:G316)</f>
        <v>0</v>
      </c>
      <c r="H304" s="200" t="str">
        <f>IF(C304&lt;&gt;0,E304/C304,"-")</f>
        <v>-</v>
      </c>
      <c r="I304" s="201" t="str">
        <f>IF(D304&lt;&gt;0,E304/D304,"-")</f>
        <v>-</v>
      </c>
      <c r="J304" s="20">
        <f>SUBTOTAL(9,J305:J316)</f>
        <v>0</v>
      </c>
      <c r="K304" s="20">
        <f>SUBTOTAL(9,K305:K316)</f>
        <v>0</v>
      </c>
      <c r="L304" s="20">
        <f>SUBTOTAL(9,L305:L316)</f>
        <v>0</v>
      </c>
    </row>
    <row r="305" spans="1:12" ht="30" hidden="1" customHeight="1" x14ac:dyDescent="0.3">
      <c r="A305" s="102"/>
      <c r="B305" s="103"/>
      <c r="C305" s="104"/>
      <c r="D305" s="117"/>
      <c r="E305" s="117"/>
      <c r="F305" s="117"/>
      <c r="G305" s="89"/>
      <c r="H305" s="194"/>
      <c r="I305" s="195"/>
      <c r="J305" s="13"/>
      <c r="K305" s="13"/>
      <c r="L305" s="13"/>
    </row>
    <row r="306" spans="1:12" ht="15" hidden="1" customHeight="1" x14ac:dyDescent="0.3">
      <c r="A306" s="118" t="s">
        <v>441</v>
      </c>
      <c r="B306" s="119" t="s">
        <v>442</v>
      </c>
      <c r="C306" s="120">
        <f>SUBTOTAL(9,C307:C315)</f>
        <v>0</v>
      </c>
      <c r="D306" s="120">
        <f>SUBTOTAL(9,D307:D315)</f>
        <v>0</v>
      </c>
      <c r="E306" s="120">
        <f>SUBTOTAL(9,E307:E315)</f>
        <v>4605</v>
      </c>
      <c r="F306" s="120">
        <f>G306-D306</f>
        <v>0</v>
      </c>
      <c r="G306" s="120">
        <f>SUBTOTAL(9,G307:G315)</f>
        <v>0</v>
      </c>
      <c r="H306" s="202" t="str">
        <f>IF(C306&lt;&gt;0,E306/C306,"-")</f>
        <v>-</v>
      </c>
      <c r="I306" s="203" t="str">
        <f>IF(D306&lt;&gt;0,E306/D306,"-")</f>
        <v>-</v>
      </c>
      <c r="J306" s="21">
        <f>SUBTOTAL(9,J307:J315)</f>
        <v>0</v>
      </c>
      <c r="K306" s="21">
        <f>SUBTOTAL(9,K307:K315)</f>
        <v>0</v>
      </c>
      <c r="L306" s="21">
        <f>SUBTOTAL(9,L307:L315)</f>
        <v>0</v>
      </c>
    </row>
    <row r="307" spans="1:12" ht="30" hidden="1" customHeight="1" x14ac:dyDescent="0.3">
      <c r="A307" s="102"/>
      <c r="B307" s="103"/>
      <c r="C307" s="104"/>
      <c r="D307" s="123"/>
      <c r="E307" s="123"/>
      <c r="F307" s="123"/>
      <c r="G307" s="89"/>
      <c r="H307" s="194"/>
      <c r="I307" s="195"/>
      <c r="J307" s="13"/>
      <c r="K307" s="13"/>
      <c r="L307" s="13"/>
    </row>
    <row r="308" spans="1:12" ht="15" hidden="1" customHeight="1" x14ac:dyDescent="0.3">
      <c r="A308" s="124" t="s">
        <v>441</v>
      </c>
      <c r="B308" s="125" t="s">
        <v>442</v>
      </c>
      <c r="C308" s="126">
        <f>SUBTOTAL(9,C309:C314)</f>
        <v>0</v>
      </c>
      <c r="D308" s="126">
        <f>SUBTOTAL(9,D309:D314)</f>
        <v>0</v>
      </c>
      <c r="E308" s="126">
        <f>SUBTOTAL(9,E309:E314)</f>
        <v>4605</v>
      </c>
      <c r="F308" s="126">
        <f>G308-D308</f>
        <v>0</v>
      </c>
      <c r="G308" s="126">
        <f>SUBTOTAL(9,G309:G314)</f>
        <v>0</v>
      </c>
      <c r="H308" s="204" t="str">
        <f>IF(C308&lt;&gt;0,E308/C308,"-")</f>
        <v>-</v>
      </c>
      <c r="I308" s="205" t="str">
        <f>IF(D308&lt;&gt;0,E308/D308,"-")</f>
        <v>-</v>
      </c>
      <c r="J308" s="18">
        <f>SUBTOTAL(9,J309:J314)</f>
        <v>0</v>
      </c>
      <c r="K308" s="18">
        <f>SUBTOTAL(9,K309:K314)</f>
        <v>0</v>
      </c>
      <c r="L308" s="18">
        <f>SUBTOTAL(9,L309:L314)</f>
        <v>0</v>
      </c>
    </row>
    <row r="309" spans="1:12" ht="22.5" hidden="1" customHeight="1" x14ac:dyDescent="0.3">
      <c r="A309" s="102"/>
      <c r="B309" s="103"/>
      <c r="C309" s="104"/>
      <c r="D309" s="123"/>
      <c r="E309" s="123"/>
      <c r="F309" s="123"/>
      <c r="G309" s="123"/>
      <c r="H309" s="206"/>
      <c r="I309" s="207"/>
      <c r="J309" s="70"/>
      <c r="K309" s="70"/>
      <c r="L309" s="70"/>
    </row>
    <row r="310" spans="1:12" ht="15" hidden="1" customHeight="1" x14ac:dyDescent="0.3">
      <c r="A310" s="131" t="s">
        <v>441</v>
      </c>
      <c r="B310" s="132" t="s">
        <v>442</v>
      </c>
      <c r="C310" s="123">
        <f>SUBTOTAL(9,C311:C313)</f>
        <v>0</v>
      </c>
      <c r="D310" s="123">
        <f>SUBTOTAL(9,D311:D313)</f>
        <v>0</v>
      </c>
      <c r="E310" s="123">
        <f>SUBTOTAL(9,E311:E313)</f>
        <v>4605</v>
      </c>
      <c r="F310" s="123">
        <f>G310-D310</f>
        <v>0</v>
      </c>
      <c r="G310" s="123">
        <f>SUBTOTAL(9,G311:G313)</f>
        <v>0</v>
      </c>
      <c r="H310" s="206" t="str">
        <f>IF(C310&lt;&gt;0,E310/C310,"-")</f>
        <v>-</v>
      </c>
      <c r="I310" s="207" t="str">
        <f>IF(D310&lt;&gt;0,E310/D310,"-")</f>
        <v>-</v>
      </c>
      <c r="J310" s="70">
        <f>SUBTOTAL(9,J311:J313)</f>
        <v>0</v>
      </c>
      <c r="K310" s="70">
        <f>SUBTOTAL(9,K311:K313)</f>
        <v>0</v>
      </c>
      <c r="L310" s="70">
        <f>SUBTOTAL(9,L311:L313)</f>
        <v>0</v>
      </c>
    </row>
    <row r="311" spans="1:12" ht="30" hidden="1" customHeight="1" x14ac:dyDescent="0.3">
      <c r="A311" s="102"/>
      <c r="B311" s="103"/>
      <c r="C311" s="104"/>
      <c r="D311" s="133"/>
      <c r="E311" s="133"/>
      <c r="F311" s="133"/>
      <c r="G311" s="89"/>
      <c r="H311" s="194"/>
      <c r="I311" s="195"/>
      <c r="J311" s="13"/>
      <c r="K311" s="13"/>
      <c r="L311" s="13"/>
    </row>
    <row r="312" spans="1:12" ht="15" customHeight="1" x14ac:dyDescent="0.3">
      <c r="A312" s="134" t="s">
        <v>443</v>
      </c>
      <c r="B312" s="135" t="s">
        <v>442</v>
      </c>
      <c r="C312" s="136">
        <v>0</v>
      </c>
      <c r="D312" s="136">
        <v>0</v>
      </c>
      <c r="E312" s="136">
        <v>4605</v>
      </c>
      <c r="F312" s="136">
        <f>G312-D312</f>
        <v>0</v>
      </c>
      <c r="G312" s="136"/>
      <c r="H312" s="190" t="str">
        <f>IF(C312&lt;&gt;0,0/C312,"-")</f>
        <v>-</v>
      </c>
      <c r="I312" s="191" t="str">
        <f>IF(D312&lt;&gt;0,E312/D312,"-")</f>
        <v>-</v>
      </c>
      <c r="J312" s="3">
        <v>0</v>
      </c>
      <c r="K312" s="24">
        <v>0</v>
      </c>
      <c r="L312" s="24">
        <v>0</v>
      </c>
    </row>
    <row r="313" spans="1:12" hidden="1" x14ac:dyDescent="0.3">
      <c r="A313" s="102"/>
      <c r="B313" s="103"/>
      <c r="C313" s="104"/>
      <c r="D313" s="136"/>
      <c r="E313" s="136"/>
      <c r="F313" s="136"/>
      <c r="G313" s="136"/>
      <c r="H313" s="190"/>
      <c r="I313" s="191"/>
      <c r="J313" s="3"/>
      <c r="K313" s="3"/>
      <c r="L313" s="3"/>
    </row>
    <row r="314" spans="1:12" hidden="1" x14ac:dyDescent="0.3">
      <c r="A314" s="102"/>
      <c r="B314" s="103"/>
      <c r="C314" s="104"/>
      <c r="D314" s="104"/>
      <c r="E314" s="104"/>
      <c r="F314" s="104"/>
      <c r="G314" s="89"/>
      <c r="H314" s="194"/>
      <c r="I314" s="195"/>
      <c r="J314" s="13"/>
      <c r="K314" s="13"/>
      <c r="L314" s="13"/>
    </row>
    <row r="315" spans="1:12" ht="20.100000000000001" hidden="1" customHeight="1" x14ac:dyDescent="0.3">
      <c r="A315" s="102"/>
      <c r="B315" s="103"/>
      <c r="C315" s="104"/>
      <c r="D315" s="104"/>
      <c r="E315" s="104"/>
      <c r="F315" s="104"/>
      <c r="G315" s="89"/>
      <c r="H315" s="194"/>
      <c r="I315" s="195"/>
      <c r="J315" s="13"/>
      <c r="K315" s="13"/>
      <c r="L315" s="13"/>
    </row>
    <row r="316" spans="1:12" ht="20.100000000000001" hidden="1" customHeight="1" x14ac:dyDescent="0.3">
      <c r="A316" s="102"/>
      <c r="B316" s="103"/>
      <c r="C316" s="104"/>
      <c r="D316" s="104"/>
      <c r="E316" s="104"/>
      <c r="F316" s="104"/>
      <c r="G316" s="89"/>
      <c r="H316" s="194"/>
      <c r="I316" s="195"/>
      <c r="J316" s="13"/>
      <c r="K316" s="13"/>
      <c r="L316" s="13"/>
    </row>
    <row r="317" spans="1:12" ht="20.100000000000001" hidden="1" customHeight="1" x14ac:dyDescent="0.3">
      <c r="A317" s="102"/>
      <c r="B317" s="103"/>
      <c r="C317" s="104"/>
      <c r="D317" s="104"/>
      <c r="E317" s="104"/>
      <c r="F317" s="104"/>
      <c r="G317" s="89"/>
      <c r="H317" s="194"/>
      <c r="I317" s="195"/>
      <c r="J317" s="13"/>
      <c r="K317" s="13"/>
      <c r="L317" s="13"/>
    </row>
    <row r="318" spans="1:12" ht="20.100000000000001" hidden="1" customHeight="1" x14ac:dyDescent="0.3">
      <c r="A318" s="102"/>
      <c r="B318" s="103"/>
      <c r="C318" s="104"/>
      <c r="D318" s="104"/>
      <c r="E318" s="104"/>
      <c r="F318" s="104"/>
      <c r="G318" s="89"/>
      <c r="H318" s="194"/>
      <c r="I318" s="195"/>
      <c r="J318" s="13"/>
      <c r="K318" s="13"/>
      <c r="L318" s="13"/>
    </row>
    <row r="319" spans="1:12" s="11" customFormat="1" ht="18" customHeight="1" x14ac:dyDescent="0.3">
      <c r="A319" s="170" t="s">
        <v>26</v>
      </c>
      <c r="B319" s="171" t="s">
        <v>173</v>
      </c>
      <c r="C319" s="172">
        <f>SUBTOTAL(9,C320:C342)</f>
        <v>171477</v>
      </c>
      <c r="D319" s="172">
        <f>SUBTOTAL(9,D320:D342)</f>
        <v>570000</v>
      </c>
      <c r="E319" s="172">
        <f>SUBTOTAL(9,E320:E342)</f>
        <v>26240</v>
      </c>
      <c r="F319" s="172">
        <f>G319-D319</f>
        <v>-570000</v>
      </c>
      <c r="G319" s="172">
        <f>SUBTOTAL(9,G320:G342)</f>
        <v>0</v>
      </c>
      <c r="H319" s="196">
        <f>IF(C319&lt;&gt;0,E319/C319,"-")*100</f>
        <v>15.302343754556006</v>
      </c>
      <c r="I319" s="197">
        <f>IF(D319&lt;&gt;0,E319/D319,"-")*100</f>
        <v>4.6035087719298247</v>
      </c>
      <c r="J319" s="15">
        <f>SUBTOTAL(9,J320:J342)</f>
        <v>306000</v>
      </c>
      <c r="K319" s="15">
        <f>SUBTOTAL(9,K320:K342)</f>
        <v>311000</v>
      </c>
      <c r="L319" s="15">
        <f>SUBTOTAL(9,L320:L342)</f>
        <v>0</v>
      </c>
    </row>
    <row r="320" spans="1:12" ht="30" hidden="1" customHeight="1" x14ac:dyDescent="0.3">
      <c r="A320" s="102"/>
      <c r="B320" s="103"/>
      <c r="C320" s="104"/>
      <c r="D320" s="105"/>
      <c r="E320" s="105"/>
      <c r="F320" s="105"/>
      <c r="G320" s="89"/>
      <c r="H320" s="209" t="e">
        <f t="shared" ref="H320:H336" si="17">IF(C320&lt;&gt;0,E320/C320,"-")*100</f>
        <v>#VALUE!</v>
      </c>
      <c r="I320" s="195"/>
      <c r="J320" s="13"/>
      <c r="K320" s="13"/>
      <c r="L320" s="13"/>
    </row>
    <row r="321" spans="1:12" ht="15" hidden="1" customHeight="1" x14ac:dyDescent="0.3">
      <c r="A321" s="106" t="s">
        <v>26</v>
      </c>
      <c r="B321" s="107" t="s">
        <v>173</v>
      </c>
      <c r="C321" s="108">
        <f>SUBTOTAL(9,C322:C341)</f>
        <v>171477</v>
      </c>
      <c r="D321" s="108">
        <f>SUBTOTAL(9,D322:D341)</f>
        <v>570000</v>
      </c>
      <c r="E321" s="108">
        <f>SUBTOTAL(9,E322:E341)</f>
        <v>26240</v>
      </c>
      <c r="F321" s="108">
        <f>G321-D321</f>
        <v>-570000</v>
      </c>
      <c r="G321" s="108">
        <f>SUBTOTAL(9,G322:G341)</f>
        <v>0</v>
      </c>
      <c r="H321" s="209">
        <f t="shared" si="17"/>
        <v>15.302343754556006</v>
      </c>
      <c r="I321" s="199">
        <f>IF(D321&lt;&gt;0,E321/D321,"-")</f>
        <v>4.6035087719298248E-2</v>
      </c>
      <c r="J321" s="17">
        <f>SUBTOTAL(9,J322:J341)</f>
        <v>306000</v>
      </c>
      <c r="K321" s="17">
        <f>SUBTOTAL(9,K322:K341)</f>
        <v>311000</v>
      </c>
      <c r="L321" s="17">
        <f>SUBTOTAL(9,L322:L341)</f>
        <v>0</v>
      </c>
    </row>
    <row r="322" spans="1:12" ht="30" hidden="1" customHeight="1" x14ac:dyDescent="0.3">
      <c r="A322" s="102"/>
      <c r="B322" s="103"/>
      <c r="C322" s="104"/>
      <c r="D322" s="111"/>
      <c r="E322" s="111"/>
      <c r="F322" s="111"/>
      <c r="G322" s="89"/>
      <c r="H322" s="209" t="e">
        <f t="shared" si="17"/>
        <v>#VALUE!</v>
      </c>
      <c r="I322" s="195"/>
      <c r="J322" s="13"/>
      <c r="K322" s="13"/>
      <c r="L322" s="13"/>
    </row>
    <row r="323" spans="1:12" ht="15" hidden="1" customHeight="1" x14ac:dyDescent="0.3">
      <c r="A323" s="112" t="s">
        <v>26</v>
      </c>
      <c r="B323" s="113" t="s">
        <v>173</v>
      </c>
      <c r="C323" s="114">
        <f>SUBTOTAL(9,C324:C340)</f>
        <v>171477</v>
      </c>
      <c r="D323" s="114">
        <f>SUBTOTAL(9,D324:D340)</f>
        <v>570000</v>
      </c>
      <c r="E323" s="114">
        <f>SUBTOTAL(9,E324:E340)</f>
        <v>26240</v>
      </c>
      <c r="F323" s="114">
        <f>G323-D323</f>
        <v>-570000</v>
      </c>
      <c r="G323" s="114">
        <f>SUBTOTAL(9,G324:G340)</f>
        <v>0</v>
      </c>
      <c r="H323" s="209">
        <f t="shared" si="17"/>
        <v>15.302343754556006</v>
      </c>
      <c r="I323" s="201">
        <f>IF(D323&lt;&gt;0,E323/D323,"-")</f>
        <v>4.6035087719298248E-2</v>
      </c>
      <c r="J323" s="20">
        <f>SUBTOTAL(9,J324:J340)</f>
        <v>306000</v>
      </c>
      <c r="K323" s="20">
        <f>SUBTOTAL(9,K324:K340)</f>
        <v>311000</v>
      </c>
      <c r="L323" s="20">
        <f>SUBTOTAL(9,L324:L340)</f>
        <v>0</v>
      </c>
    </row>
    <row r="324" spans="1:12" ht="30" hidden="1" customHeight="1" x14ac:dyDescent="0.3">
      <c r="A324" s="102"/>
      <c r="B324" s="103"/>
      <c r="C324" s="104"/>
      <c r="D324" s="117"/>
      <c r="E324" s="117"/>
      <c r="F324" s="117"/>
      <c r="G324" s="89"/>
      <c r="H324" s="209" t="e">
        <f t="shared" si="17"/>
        <v>#VALUE!</v>
      </c>
      <c r="I324" s="195"/>
      <c r="J324" s="13"/>
      <c r="K324" s="13"/>
      <c r="L324" s="13"/>
    </row>
    <row r="325" spans="1:12" ht="15" hidden="1" customHeight="1" x14ac:dyDescent="0.3">
      <c r="A325" s="118" t="s">
        <v>26</v>
      </c>
      <c r="B325" s="119" t="s">
        <v>173</v>
      </c>
      <c r="C325" s="120">
        <f>SUBTOTAL(9,C326:C339)</f>
        <v>171477</v>
      </c>
      <c r="D325" s="120">
        <f>SUBTOTAL(9,D326:D339)</f>
        <v>570000</v>
      </c>
      <c r="E325" s="120">
        <f>SUBTOTAL(9,E326:E339)</f>
        <v>26240</v>
      </c>
      <c r="F325" s="120">
        <f>G325-D325</f>
        <v>-570000</v>
      </c>
      <c r="G325" s="120">
        <f>SUBTOTAL(9,G326:G339)</f>
        <v>0</v>
      </c>
      <c r="H325" s="209">
        <f t="shared" si="17"/>
        <v>15.302343754556006</v>
      </c>
      <c r="I325" s="203">
        <f>IF(D325&lt;&gt;0,E325/D325,"-")</f>
        <v>4.6035087719298248E-2</v>
      </c>
      <c r="J325" s="21">
        <f>SUBTOTAL(9,J326:J339)</f>
        <v>306000</v>
      </c>
      <c r="K325" s="21">
        <f>SUBTOTAL(9,K326:K339)</f>
        <v>311000</v>
      </c>
      <c r="L325" s="21">
        <f>SUBTOTAL(9,L326:L339)</f>
        <v>0</v>
      </c>
    </row>
    <row r="326" spans="1:12" ht="30" hidden="1" customHeight="1" x14ac:dyDescent="0.3">
      <c r="A326" s="102"/>
      <c r="B326" s="103"/>
      <c r="C326" s="104"/>
      <c r="D326" s="123"/>
      <c r="E326" s="123"/>
      <c r="F326" s="123"/>
      <c r="G326" s="89"/>
      <c r="H326" s="209" t="e">
        <f t="shared" si="17"/>
        <v>#VALUE!</v>
      </c>
      <c r="I326" s="195"/>
      <c r="J326" s="13"/>
      <c r="K326" s="13"/>
      <c r="L326" s="13"/>
    </row>
    <row r="327" spans="1:12" ht="15" hidden="1" customHeight="1" x14ac:dyDescent="0.3">
      <c r="A327" s="124" t="s">
        <v>26</v>
      </c>
      <c r="B327" s="125" t="s">
        <v>173</v>
      </c>
      <c r="C327" s="126">
        <f>SUBTOTAL(9,C328:C338)</f>
        <v>171477</v>
      </c>
      <c r="D327" s="126">
        <f>SUBTOTAL(9,D328:D338)</f>
        <v>570000</v>
      </c>
      <c r="E327" s="126">
        <f>SUBTOTAL(9,E328:E338)</f>
        <v>26240</v>
      </c>
      <c r="F327" s="126">
        <f>G327-D327</f>
        <v>-570000</v>
      </c>
      <c r="G327" s="126">
        <f>SUBTOTAL(9,G328:G338)</f>
        <v>0</v>
      </c>
      <c r="H327" s="209">
        <f t="shared" si="17"/>
        <v>15.302343754556006</v>
      </c>
      <c r="I327" s="205">
        <f>IF(D327&lt;&gt;0,E327/D327,"-")</f>
        <v>4.6035087719298248E-2</v>
      </c>
      <c r="J327" s="18">
        <f>SUBTOTAL(9,J328:J338)</f>
        <v>306000</v>
      </c>
      <c r="K327" s="18">
        <f>SUBTOTAL(9,K328:K338)</f>
        <v>311000</v>
      </c>
      <c r="L327" s="18">
        <f>SUBTOTAL(9,L328:L338)</f>
        <v>0</v>
      </c>
    </row>
    <row r="328" spans="1:12" ht="22.5" hidden="1" customHeight="1" x14ac:dyDescent="0.3">
      <c r="A328" s="102"/>
      <c r="B328" s="103"/>
      <c r="C328" s="104"/>
      <c r="D328" s="123"/>
      <c r="E328" s="123"/>
      <c r="F328" s="123"/>
      <c r="G328" s="123"/>
      <c r="H328" s="209" t="e">
        <f t="shared" si="17"/>
        <v>#VALUE!</v>
      </c>
      <c r="I328" s="207"/>
      <c r="J328" s="70"/>
      <c r="K328" s="70"/>
      <c r="L328" s="70"/>
    </row>
    <row r="329" spans="1:12" ht="15" hidden="1" customHeight="1" x14ac:dyDescent="0.3">
      <c r="A329" s="131" t="s">
        <v>26</v>
      </c>
      <c r="B329" s="132" t="s">
        <v>173</v>
      </c>
      <c r="C329" s="123">
        <f>SUBTOTAL(9,C330:C337)</f>
        <v>171477</v>
      </c>
      <c r="D329" s="123">
        <f>SUBTOTAL(9,D330:D337)</f>
        <v>570000</v>
      </c>
      <c r="E329" s="123">
        <f>SUBTOTAL(9,E330:E337)</f>
        <v>26240</v>
      </c>
      <c r="F329" s="123">
        <f>G329-D329</f>
        <v>-570000</v>
      </c>
      <c r="G329" s="123">
        <f>SUBTOTAL(9,G330:G337)</f>
        <v>0</v>
      </c>
      <c r="H329" s="209">
        <f t="shared" si="17"/>
        <v>15.302343754556006</v>
      </c>
      <c r="I329" s="207">
        <f>IF(D329&lt;&gt;0,E329/D329,"-")</f>
        <v>4.6035087719298248E-2</v>
      </c>
      <c r="J329" s="70">
        <f>SUBTOTAL(9,J330:J337)</f>
        <v>306000</v>
      </c>
      <c r="K329" s="70">
        <f>SUBTOTAL(9,K330:K337)</f>
        <v>311000</v>
      </c>
      <c r="L329" s="70">
        <f>SUBTOTAL(9,L330:L337)</f>
        <v>0</v>
      </c>
    </row>
    <row r="330" spans="1:12" ht="30" hidden="1" customHeight="1" x14ac:dyDescent="0.3">
      <c r="A330" s="102"/>
      <c r="B330" s="103"/>
      <c r="C330" s="104"/>
      <c r="D330" s="133"/>
      <c r="E330" s="133"/>
      <c r="F330" s="133"/>
      <c r="G330" s="89"/>
      <c r="H330" s="209" t="e">
        <f t="shared" si="17"/>
        <v>#VALUE!</v>
      </c>
      <c r="I330" s="195"/>
      <c r="J330" s="13"/>
      <c r="K330" s="13"/>
      <c r="L330" s="13"/>
    </row>
    <row r="331" spans="1:12" ht="15" customHeight="1" x14ac:dyDescent="0.3">
      <c r="A331" s="167" t="s">
        <v>70</v>
      </c>
      <c r="B331" s="168" t="s">
        <v>229</v>
      </c>
      <c r="C331" s="169">
        <v>1947</v>
      </c>
      <c r="D331" s="169">
        <v>105000</v>
      </c>
      <c r="E331" s="169">
        <v>4500</v>
      </c>
      <c r="F331" s="169">
        <f t="shared" ref="F331:F336" si="18">G331-D331</f>
        <v>-105000</v>
      </c>
      <c r="G331" s="169"/>
      <c r="H331" s="239">
        <f t="shared" si="17"/>
        <v>231.12480739599386</v>
      </c>
      <c r="I331" s="208">
        <f>IF(D331&lt;&gt;0,E331/D331,"-")*100</f>
        <v>4.2857142857142856</v>
      </c>
      <c r="J331" s="3">
        <v>105000</v>
      </c>
      <c r="K331" s="24">
        <v>105000</v>
      </c>
      <c r="L331" s="24">
        <v>0</v>
      </c>
    </row>
    <row r="332" spans="1:12" ht="15" customHeight="1" x14ac:dyDescent="0.3">
      <c r="A332" s="134" t="s">
        <v>71</v>
      </c>
      <c r="B332" s="135" t="s">
        <v>133</v>
      </c>
      <c r="C332" s="136">
        <v>2145</v>
      </c>
      <c r="D332" s="136">
        <v>30000</v>
      </c>
      <c r="E332" s="136">
        <v>0</v>
      </c>
      <c r="F332" s="136">
        <f t="shared" si="18"/>
        <v>-30000</v>
      </c>
      <c r="G332" s="136"/>
      <c r="H332" s="215">
        <f t="shared" si="17"/>
        <v>0</v>
      </c>
      <c r="I332" s="191">
        <f t="shared" ref="I332:I336" si="19">IF(D332&lt;&gt;0,E332/D332,"-")*100</f>
        <v>0</v>
      </c>
      <c r="J332" s="3">
        <v>20000</v>
      </c>
      <c r="K332" s="24">
        <v>15000</v>
      </c>
      <c r="L332" s="24">
        <v>0</v>
      </c>
    </row>
    <row r="333" spans="1:12" ht="15" customHeight="1" x14ac:dyDescent="0.3">
      <c r="A333" s="134" t="s">
        <v>72</v>
      </c>
      <c r="B333" s="135" t="s">
        <v>120</v>
      </c>
      <c r="C333" s="136">
        <v>48768</v>
      </c>
      <c r="D333" s="136">
        <v>100000</v>
      </c>
      <c r="E333" s="136">
        <v>12961</v>
      </c>
      <c r="F333" s="136">
        <f t="shared" si="18"/>
        <v>-100000</v>
      </c>
      <c r="G333" s="136"/>
      <c r="H333" s="215">
        <f t="shared" si="17"/>
        <v>26.576853674540686</v>
      </c>
      <c r="I333" s="191">
        <f t="shared" si="19"/>
        <v>12.961</v>
      </c>
      <c r="J333" s="3">
        <v>80000</v>
      </c>
      <c r="K333" s="24">
        <v>100000</v>
      </c>
      <c r="L333" s="24">
        <v>0</v>
      </c>
    </row>
    <row r="334" spans="1:12" ht="15" customHeight="1" x14ac:dyDescent="0.3">
      <c r="A334" s="134" t="s">
        <v>73</v>
      </c>
      <c r="B334" s="135" t="s">
        <v>168</v>
      </c>
      <c r="C334" s="136">
        <v>15000</v>
      </c>
      <c r="D334" s="136">
        <v>30000</v>
      </c>
      <c r="E334" s="136">
        <v>0</v>
      </c>
      <c r="F334" s="136">
        <f t="shared" si="18"/>
        <v>-30000</v>
      </c>
      <c r="G334" s="136"/>
      <c r="H334" s="215">
        <f t="shared" si="17"/>
        <v>0</v>
      </c>
      <c r="I334" s="191">
        <f t="shared" si="19"/>
        <v>0</v>
      </c>
      <c r="J334" s="3">
        <v>20000</v>
      </c>
      <c r="K334" s="24">
        <v>10000</v>
      </c>
      <c r="L334" s="24">
        <v>0</v>
      </c>
    </row>
    <row r="335" spans="1:12" ht="15" customHeight="1" x14ac:dyDescent="0.3">
      <c r="A335" s="134" t="s">
        <v>74</v>
      </c>
      <c r="B335" s="135" t="s">
        <v>140</v>
      </c>
      <c r="C335" s="136">
        <v>1895</v>
      </c>
      <c r="D335" s="136">
        <v>5000</v>
      </c>
      <c r="E335" s="136">
        <v>7717</v>
      </c>
      <c r="F335" s="136">
        <f t="shared" si="18"/>
        <v>-5000</v>
      </c>
      <c r="G335" s="136"/>
      <c r="H335" s="215">
        <f t="shared" si="17"/>
        <v>407.22955145118738</v>
      </c>
      <c r="I335" s="191">
        <f t="shared" si="19"/>
        <v>154.34</v>
      </c>
      <c r="J335" s="3">
        <v>1000</v>
      </c>
      <c r="K335" s="24">
        <v>1000</v>
      </c>
      <c r="L335" s="24">
        <v>0</v>
      </c>
    </row>
    <row r="336" spans="1:12" ht="15" customHeight="1" x14ac:dyDescent="0.3">
      <c r="A336" s="134" t="s">
        <v>75</v>
      </c>
      <c r="B336" s="135" t="s">
        <v>173</v>
      </c>
      <c r="C336" s="136">
        <v>101722</v>
      </c>
      <c r="D336" s="136">
        <v>300000</v>
      </c>
      <c r="E336" s="136">
        <v>1062</v>
      </c>
      <c r="F336" s="136">
        <f t="shared" si="18"/>
        <v>-300000</v>
      </c>
      <c r="G336" s="136"/>
      <c r="H336" s="215">
        <f t="shared" si="17"/>
        <v>1.0440219421560724</v>
      </c>
      <c r="I336" s="191">
        <f t="shared" si="19"/>
        <v>0.35400000000000004</v>
      </c>
      <c r="J336" s="3">
        <v>80000</v>
      </c>
      <c r="K336" s="24">
        <v>80000</v>
      </c>
      <c r="L336" s="24">
        <v>0</v>
      </c>
    </row>
    <row r="337" spans="1:12" hidden="1" x14ac:dyDescent="0.3">
      <c r="A337" s="102"/>
      <c r="B337" s="103"/>
      <c r="C337" s="104"/>
      <c r="D337" s="136"/>
      <c r="E337" s="136"/>
      <c r="F337" s="136"/>
      <c r="G337" s="136"/>
      <c r="H337" s="190"/>
      <c r="I337" s="191"/>
      <c r="J337" s="3"/>
      <c r="K337" s="3"/>
      <c r="L337" s="3"/>
    </row>
    <row r="338" spans="1:12" hidden="1" x14ac:dyDescent="0.3">
      <c r="A338" s="102"/>
      <c r="B338" s="103"/>
      <c r="C338" s="104"/>
      <c r="D338" s="104"/>
      <c r="E338" s="104"/>
      <c r="F338" s="104"/>
      <c r="G338" s="89"/>
      <c r="H338" s="194"/>
      <c r="I338" s="195"/>
      <c r="J338" s="13"/>
      <c r="K338" s="13"/>
      <c r="L338" s="13"/>
    </row>
    <row r="339" spans="1:12" ht="20.100000000000001" hidden="1" customHeight="1" x14ac:dyDescent="0.3">
      <c r="A339" s="102"/>
      <c r="B339" s="103"/>
      <c r="C339" s="104"/>
      <c r="D339" s="104"/>
      <c r="E339" s="104"/>
      <c r="F339" s="104"/>
      <c r="G339" s="89"/>
      <c r="H339" s="194"/>
      <c r="I339" s="195"/>
      <c r="J339" s="13"/>
      <c r="K339" s="13"/>
      <c r="L339" s="13"/>
    </row>
    <row r="340" spans="1:12" ht="20.100000000000001" hidden="1" customHeight="1" x14ac:dyDescent="0.3">
      <c r="A340" s="102"/>
      <c r="B340" s="103"/>
      <c r="C340" s="104"/>
      <c r="D340" s="104"/>
      <c r="E340" s="104"/>
      <c r="F340" s="104"/>
      <c r="G340" s="89"/>
      <c r="H340" s="194"/>
      <c r="I340" s="195"/>
      <c r="J340" s="13"/>
      <c r="K340" s="13"/>
      <c r="L340" s="13"/>
    </row>
    <row r="341" spans="1:12" ht="20.100000000000001" hidden="1" customHeight="1" x14ac:dyDescent="0.3">
      <c r="A341" s="102"/>
      <c r="B341" s="103"/>
      <c r="C341" s="104"/>
      <c r="D341" s="104"/>
      <c r="E341" s="104"/>
      <c r="F341" s="104"/>
      <c r="G341" s="89"/>
      <c r="H341" s="194"/>
      <c r="I341" s="195"/>
      <c r="J341" s="13"/>
      <c r="K341" s="13"/>
      <c r="L341" s="13"/>
    </row>
    <row r="342" spans="1:12" ht="20.100000000000001" hidden="1" customHeight="1" x14ac:dyDescent="0.3">
      <c r="A342" s="102"/>
      <c r="B342" s="103"/>
      <c r="C342" s="104"/>
      <c r="D342" s="104"/>
      <c r="E342" s="104"/>
      <c r="F342" s="104"/>
      <c r="G342" s="89"/>
      <c r="H342" s="194"/>
      <c r="I342" s="195"/>
      <c r="J342" s="13"/>
      <c r="K342" s="13"/>
      <c r="L342" s="13"/>
    </row>
    <row r="343" spans="1:12" ht="20.100000000000001" hidden="1" customHeight="1" x14ac:dyDescent="0.3">
      <c r="A343" s="102"/>
      <c r="B343" s="103"/>
      <c r="C343" s="104"/>
      <c r="D343" s="104"/>
      <c r="E343" s="104"/>
      <c r="F343" s="104"/>
      <c r="G343" s="89"/>
      <c r="H343" s="194"/>
      <c r="I343" s="195"/>
      <c r="J343" s="13"/>
      <c r="K343" s="13"/>
      <c r="L343" s="13"/>
    </row>
    <row r="344" spans="1:12" s="11" customFormat="1" ht="18" customHeight="1" x14ac:dyDescent="0.3">
      <c r="A344" s="346" t="s">
        <v>6</v>
      </c>
      <c r="B344" s="347" t="s">
        <v>137</v>
      </c>
      <c r="C344" s="331">
        <f>SUBTOTAL(9,C345:C387)</f>
        <v>50521</v>
      </c>
      <c r="D344" s="331">
        <f>SUBTOTAL(9,D345:D387)</f>
        <v>155000</v>
      </c>
      <c r="E344" s="331">
        <f>SUBTOTAL(9,E345:E387)</f>
        <v>45155</v>
      </c>
      <c r="F344" s="331">
        <f>G344-D344</f>
        <v>-155000</v>
      </c>
      <c r="G344" s="331">
        <f>SUBTOTAL(9,G345:G387)</f>
        <v>0</v>
      </c>
      <c r="H344" s="332">
        <f>IF(C344&lt;&gt;0,E344/C344,"-")*100</f>
        <v>89.378674214683002</v>
      </c>
      <c r="I344" s="333">
        <f>IF(D344&lt;&gt;0,E344/D344,"-")*100</f>
        <v>29.13225806451613</v>
      </c>
      <c r="J344" s="10">
        <f>SUBTOTAL(9,J345:J387)</f>
        <v>85000</v>
      </c>
      <c r="K344" s="10">
        <f>SUBTOTAL(9,K345:K387)</f>
        <v>65000</v>
      </c>
      <c r="L344" s="10">
        <f>SUBTOTAL(9,L345:L387)</f>
        <v>0</v>
      </c>
    </row>
    <row r="345" spans="1:12" ht="30" hidden="1" customHeight="1" x14ac:dyDescent="0.3">
      <c r="A345" s="102"/>
      <c r="B345" s="165"/>
      <c r="C345" s="166"/>
      <c r="D345" s="166"/>
      <c r="E345" s="166"/>
      <c r="F345" s="166"/>
      <c r="G345" s="89"/>
      <c r="H345" s="194"/>
      <c r="I345" s="195"/>
      <c r="J345" s="13"/>
      <c r="K345" s="13"/>
      <c r="L345" s="13"/>
    </row>
    <row r="346" spans="1:12" s="11" customFormat="1" ht="18" customHeight="1" x14ac:dyDescent="0.3">
      <c r="A346" s="97" t="s">
        <v>444</v>
      </c>
      <c r="B346" s="98" t="s">
        <v>445</v>
      </c>
      <c r="C346" s="99">
        <f>SUBTOTAL(9,C347:C364)</f>
        <v>0</v>
      </c>
      <c r="D346" s="99">
        <f>SUBTOTAL(9,D347:D364)</f>
        <v>0</v>
      </c>
      <c r="E346" s="99">
        <f>SUBTOTAL(9,E347:E364)</f>
        <v>4519</v>
      </c>
      <c r="F346" s="99">
        <f>G346-D346</f>
        <v>0</v>
      </c>
      <c r="G346" s="99">
        <f>SUBTOTAL(9,G347:G364)</f>
        <v>0</v>
      </c>
      <c r="H346" s="209" t="str">
        <f>IF(C346&lt;&gt;0,E346/C346,"-")</f>
        <v>-</v>
      </c>
      <c r="I346" s="210" t="str">
        <f>IF(D346&lt;&gt;0,E346/D346,"-")</f>
        <v>-</v>
      </c>
      <c r="J346" s="15">
        <f>SUBTOTAL(9,J347:J364)</f>
        <v>0</v>
      </c>
      <c r="K346" s="15">
        <f>SUBTOTAL(9,K347:K364)</f>
        <v>0</v>
      </c>
      <c r="L346" s="15">
        <f>SUBTOTAL(9,L347:L364)</f>
        <v>0</v>
      </c>
    </row>
    <row r="347" spans="1:12" ht="30" hidden="1" customHeight="1" x14ac:dyDescent="0.3">
      <c r="A347" s="102"/>
      <c r="B347" s="103"/>
      <c r="C347" s="104"/>
      <c r="D347" s="105"/>
      <c r="E347" s="105"/>
      <c r="F347" s="105"/>
      <c r="G347" s="89"/>
      <c r="H347" s="194"/>
      <c r="I347" s="195"/>
      <c r="J347" s="13"/>
      <c r="K347" s="13"/>
      <c r="L347" s="13"/>
    </row>
    <row r="348" spans="1:12" ht="15" hidden="1" customHeight="1" x14ac:dyDescent="0.3">
      <c r="A348" s="106" t="s">
        <v>444</v>
      </c>
      <c r="B348" s="107" t="s">
        <v>445</v>
      </c>
      <c r="C348" s="108">
        <f>SUBTOTAL(9,C349:C363)</f>
        <v>0</v>
      </c>
      <c r="D348" s="108">
        <f>SUBTOTAL(9,D349:D363)</f>
        <v>0</v>
      </c>
      <c r="E348" s="108">
        <f>SUBTOTAL(9,E349:E363)</f>
        <v>4519</v>
      </c>
      <c r="F348" s="108">
        <f>G348-D348</f>
        <v>0</v>
      </c>
      <c r="G348" s="108">
        <f>SUBTOTAL(9,G349:G363)</f>
        <v>0</v>
      </c>
      <c r="H348" s="198" t="str">
        <f>IF(C348&lt;&gt;0,E348/C348,"-")</f>
        <v>-</v>
      </c>
      <c r="I348" s="199" t="str">
        <f>IF(D348&lt;&gt;0,E348/D348,"-")</f>
        <v>-</v>
      </c>
      <c r="J348" s="17">
        <f>SUBTOTAL(9,J349:J363)</f>
        <v>0</v>
      </c>
      <c r="K348" s="17">
        <f>SUBTOTAL(9,K349:K363)</f>
        <v>0</v>
      </c>
      <c r="L348" s="17">
        <f>SUBTOTAL(9,L349:L363)</f>
        <v>0</v>
      </c>
    </row>
    <row r="349" spans="1:12" ht="30" hidden="1" customHeight="1" x14ac:dyDescent="0.3">
      <c r="A349" s="102"/>
      <c r="B349" s="103"/>
      <c r="C349" s="104"/>
      <c r="D349" s="111"/>
      <c r="E349" s="111"/>
      <c r="F349" s="111"/>
      <c r="G349" s="89"/>
      <c r="H349" s="194"/>
      <c r="I349" s="195"/>
      <c r="J349" s="13"/>
      <c r="K349" s="13"/>
      <c r="L349" s="13"/>
    </row>
    <row r="350" spans="1:12" ht="15" hidden="1" customHeight="1" x14ac:dyDescent="0.3">
      <c r="A350" s="112" t="s">
        <v>444</v>
      </c>
      <c r="B350" s="113" t="s">
        <v>445</v>
      </c>
      <c r="C350" s="114">
        <f>SUBTOTAL(9,C351:C362)</f>
        <v>0</v>
      </c>
      <c r="D350" s="114">
        <f>SUBTOTAL(9,D351:D362)</f>
        <v>0</v>
      </c>
      <c r="E350" s="114">
        <f>SUBTOTAL(9,E351:E362)</f>
        <v>4519</v>
      </c>
      <c r="F350" s="114">
        <f>G350-D350</f>
        <v>0</v>
      </c>
      <c r="G350" s="114">
        <f>SUBTOTAL(9,G351:G362)</f>
        <v>0</v>
      </c>
      <c r="H350" s="200" t="str">
        <f>IF(C350&lt;&gt;0,E350/C350,"-")</f>
        <v>-</v>
      </c>
      <c r="I350" s="201" t="str">
        <f>IF(D350&lt;&gt;0,E350/D350,"-")</f>
        <v>-</v>
      </c>
      <c r="J350" s="20">
        <f>SUBTOTAL(9,J351:J362)</f>
        <v>0</v>
      </c>
      <c r="K350" s="20">
        <f>SUBTOTAL(9,K351:K362)</f>
        <v>0</v>
      </c>
      <c r="L350" s="20">
        <f>SUBTOTAL(9,L351:L362)</f>
        <v>0</v>
      </c>
    </row>
    <row r="351" spans="1:12" ht="30" hidden="1" customHeight="1" x14ac:dyDescent="0.3">
      <c r="A351" s="102"/>
      <c r="B351" s="103"/>
      <c r="C351" s="104"/>
      <c r="D351" s="117"/>
      <c r="E351" s="117"/>
      <c r="F351" s="117"/>
      <c r="G351" s="89"/>
      <c r="H351" s="194"/>
      <c r="I351" s="195"/>
      <c r="J351" s="13"/>
      <c r="K351" s="13"/>
      <c r="L351" s="13"/>
    </row>
    <row r="352" spans="1:12" ht="15" hidden="1" customHeight="1" x14ac:dyDescent="0.3">
      <c r="A352" s="118" t="s">
        <v>444</v>
      </c>
      <c r="B352" s="119" t="s">
        <v>445</v>
      </c>
      <c r="C352" s="120">
        <f>SUBTOTAL(9,C353:C361)</f>
        <v>0</v>
      </c>
      <c r="D352" s="120">
        <f>SUBTOTAL(9,D353:D361)</f>
        <v>0</v>
      </c>
      <c r="E352" s="120">
        <f>SUBTOTAL(9,E353:E361)</f>
        <v>4519</v>
      </c>
      <c r="F352" s="120">
        <f>G352-D352</f>
        <v>0</v>
      </c>
      <c r="G352" s="120">
        <f>SUBTOTAL(9,G353:G361)</f>
        <v>0</v>
      </c>
      <c r="H352" s="202" t="str">
        <f>IF(C352&lt;&gt;0,E352/C352,"-")</f>
        <v>-</v>
      </c>
      <c r="I352" s="203" t="str">
        <f>IF(D352&lt;&gt;0,E352/D352,"-")</f>
        <v>-</v>
      </c>
      <c r="J352" s="21">
        <f>SUBTOTAL(9,J353:J361)</f>
        <v>0</v>
      </c>
      <c r="K352" s="21">
        <f>SUBTOTAL(9,K353:K361)</f>
        <v>0</v>
      </c>
      <c r="L352" s="21">
        <f>SUBTOTAL(9,L353:L361)</f>
        <v>0</v>
      </c>
    </row>
    <row r="353" spans="1:12" ht="30" hidden="1" customHeight="1" x14ac:dyDescent="0.3">
      <c r="A353" s="102"/>
      <c r="B353" s="103"/>
      <c r="C353" s="104"/>
      <c r="D353" s="123"/>
      <c r="E353" s="123"/>
      <c r="F353" s="123"/>
      <c r="G353" s="89"/>
      <c r="H353" s="194"/>
      <c r="I353" s="195"/>
      <c r="J353" s="13"/>
      <c r="K353" s="13"/>
      <c r="L353" s="13"/>
    </row>
    <row r="354" spans="1:12" ht="15" hidden="1" customHeight="1" x14ac:dyDescent="0.3">
      <c r="A354" s="124" t="s">
        <v>444</v>
      </c>
      <c r="B354" s="125" t="s">
        <v>445</v>
      </c>
      <c r="C354" s="126">
        <f>SUBTOTAL(9,C355:C360)</f>
        <v>0</v>
      </c>
      <c r="D354" s="126">
        <f>SUBTOTAL(9,D355:D360)</f>
        <v>0</v>
      </c>
      <c r="E354" s="126">
        <f>SUBTOTAL(9,E355:E360)</f>
        <v>4519</v>
      </c>
      <c r="F354" s="126">
        <f>G354-D354</f>
        <v>0</v>
      </c>
      <c r="G354" s="126">
        <f>SUBTOTAL(9,G355:G360)</f>
        <v>0</v>
      </c>
      <c r="H354" s="204" t="str">
        <f>IF(C354&lt;&gt;0,E354/C354,"-")</f>
        <v>-</v>
      </c>
      <c r="I354" s="205" t="str">
        <f>IF(D354&lt;&gt;0,E354/D354,"-")</f>
        <v>-</v>
      </c>
      <c r="J354" s="18">
        <f>SUBTOTAL(9,J355:J360)</f>
        <v>0</v>
      </c>
      <c r="K354" s="18">
        <f>SUBTOTAL(9,K355:K360)</f>
        <v>0</v>
      </c>
      <c r="L354" s="18">
        <f>SUBTOTAL(9,L355:L360)</f>
        <v>0</v>
      </c>
    </row>
    <row r="355" spans="1:12" ht="22.5" hidden="1" customHeight="1" x14ac:dyDescent="0.3">
      <c r="A355" s="102"/>
      <c r="B355" s="103"/>
      <c r="C355" s="104"/>
      <c r="D355" s="123"/>
      <c r="E355" s="123"/>
      <c r="F355" s="123"/>
      <c r="G355" s="123"/>
      <c r="H355" s="206"/>
      <c r="I355" s="207"/>
      <c r="J355" s="70"/>
      <c r="K355" s="70"/>
      <c r="L355" s="70"/>
    </row>
    <row r="356" spans="1:12" ht="15" hidden="1" customHeight="1" x14ac:dyDescent="0.3">
      <c r="A356" s="131" t="s">
        <v>444</v>
      </c>
      <c r="B356" s="132" t="s">
        <v>445</v>
      </c>
      <c r="C356" s="123">
        <f>SUBTOTAL(9,C357:C359)</f>
        <v>0</v>
      </c>
      <c r="D356" s="123">
        <f>SUBTOTAL(9,D357:D359)</f>
        <v>0</v>
      </c>
      <c r="E356" s="123">
        <f>SUBTOTAL(9,E357:E359)</f>
        <v>4519</v>
      </c>
      <c r="F356" s="123">
        <f>G356-D356</f>
        <v>0</v>
      </c>
      <c r="G356" s="123">
        <f>SUBTOTAL(9,G357:G359)</f>
        <v>0</v>
      </c>
      <c r="H356" s="206" t="str">
        <f>IF(C356&lt;&gt;0,E356/C356,"-")</f>
        <v>-</v>
      </c>
      <c r="I356" s="207" t="str">
        <f>IF(D356&lt;&gt;0,E356/D356,"-")</f>
        <v>-</v>
      </c>
      <c r="J356" s="70">
        <f>SUBTOTAL(9,J357:J359)</f>
        <v>0</v>
      </c>
      <c r="K356" s="70">
        <f>SUBTOTAL(9,K357:K359)</f>
        <v>0</v>
      </c>
      <c r="L356" s="70">
        <f>SUBTOTAL(9,L357:L359)</f>
        <v>0</v>
      </c>
    </row>
    <row r="357" spans="1:12" ht="30" hidden="1" customHeight="1" x14ac:dyDescent="0.3">
      <c r="A357" s="102"/>
      <c r="B357" s="103"/>
      <c r="C357" s="104"/>
      <c r="D357" s="133"/>
      <c r="E357" s="133"/>
      <c r="F357" s="133"/>
      <c r="G357" s="89"/>
      <c r="H357" s="194"/>
      <c r="I357" s="195"/>
      <c r="J357" s="13"/>
      <c r="K357" s="13"/>
      <c r="L357" s="13"/>
    </row>
    <row r="358" spans="1:12" ht="15" customHeight="1" x14ac:dyDescent="0.3">
      <c r="A358" s="134" t="s">
        <v>446</v>
      </c>
      <c r="B358" s="135" t="s">
        <v>447</v>
      </c>
      <c r="C358" s="136">
        <v>0</v>
      </c>
      <c r="D358" s="136">
        <v>0</v>
      </c>
      <c r="E358" s="136">
        <v>4519</v>
      </c>
      <c r="F358" s="136">
        <f>G358-D358</f>
        <v>0</v>
      </c>
      <c r="G358" s="136"/>
      <c r="H358" s="190" t="str">
        <f>IF(C358&lt;&gt;0,0/C358,"-")</f>
        <v>-</v>
      </c>
      <c r="I358" s="191" t="str">
        <f>IF(D358&lt;&gt;0,E358/D358,"-")</f>
        <v>-</v>
      </c>
      <c r="J358" s="3">
        <v>0</v>
      </c>
      <c r="K358" s="24">
        <v>0</v>
      </c>
      <c r="L358" s="24">
        <v>0</v>
      </c>
    </row>
    <row r="359" spans="1:12" hidden="1" x14ac:dyDescent="0.3">
      <c r="A359" s="102"/>
      <c r="B359" s="103"/>
      <c r="C359" s="104"/>
      <c r="D359" s="136"/>
      <c r="E359" s="136"/>
      <c r="F359" s="136"/>
      <c r="G359" s="136"/>
      <c r="H359" s="190"/>
      <c r="I359" s="191"/>
      <c r="J359" s="3"/>
      <c r="K359" s="3"/>
      <c r="L359" s="3"/>
    </row>
    <row r="360" spans="1:12" hidden="1" x14ac:dyDescent="0.3">
      <c r="A360" s="102"/>
      <c r="B360" s="103"/>
      <c r="C360" s="104"/>
      <c r="D360" s="104"/>
      <c r="E360" s="104"/>
      <c r="F360" s="104"/>
      <c r="G360" s="89"/>
      <c r="H360" s="194"/>
      <c r="I360" s="195"/>
      <c r="J360" s="13"/>
      <c r="K360" s="13"/>
      <c r="L360" s="13"/>
    </row>
    <row r="361" spans="1:12" ht="20.100000000000001" hidden="1" customHeight="1" x14ac:dyDescent="0.3">
      <c r="A361" s="102"/>
      <c r="B361" s="103"/>
      <c r="C361" s="104"/>
      <c r="D361" s="104"/>
      <c r="E361" s="104"/>
      <c r="F361" s="104"/>
      <c r="G361" s="89"/>
      <c r="H361" s="194"/>
      <c r="I361" s="195"/>
      <c r="J361" s="13"/>
      <c r="K361" s="13"/>
      <c r="L361" s="13"/>
    </row>
    <row r="362" spans="1:12" ht="20.100000000000001" hidden="1" customHeight="1" x14ac:dyDescent="0.3">
      <c r="A362" s="102"/>
      <c r="B362" s="103"/>
      <c r="C362" s="104"/>
      <c r="D362" s="104"/>
      <c r="E362" s="104"/>
      <c r="F362" s="104"/>
      <c r="G362" s="89"/>
      <c r="H362" s="194"/>
      <c r="I362" s="195"/>
      <c r="J362" s="13"/>
      <c r="K362" s="13"/>
      <c r="L362" s="13"/>
    </row>
    <row r="363" spans="1:12" ht="20.100000000000001" hidden="1" customHeight="1" x14ac:dyDescent="0.3">
      <c r="A363" s="102"/>
      <c r="B363" s="103"/>
      <c r="C363" s="104"/>
      <c r="D363" s="104"/>
      <c r="E363" s="104"/>
      <c r="F363" s="104"/>
      <c r="G363" s="89"/>
      <c r="H363" s="194"/>
      <c r="I363" s="195"/>
      <c r="J363" s="13"/>
      <c r="K363" s="13"/>
      <c r="L363" s="13"/>
    </row>
    <row r="364" spans="1:12" ht="20.100000000000001" hidden="1" customHeight="1" x14ac:dyDescent="0.3">
      <c r="A364" s="102"/>
      <c r="B364" s="103"/>
      <c r="C364" s="104"/>
      <c r="D364" s="104"/>
      <c r="E364" s="104"/>
      <c r="F364" s="104"/>
      <c r="G364" s="89"/>
      <c r="H364" s="194"/>
      <c r="I364" s="195"/>
      <c r="J364" s="13"/>
      <c r="K364" s="13"/>
      <c r="L364" s="13"/>
    </row>
    <row r="365" spans="1:12" s="11" customFormat="1" ht="18" customHeight="1" x14ac:dyDescent="0.3">
      <c r="A365" s="97" t="s">
        <v>27</v>
      </c>
      <c r="B365" s="98" t="s">
        <v>151</v>
      </c>
      <c r="C365" s="99">
        <f>SUBTOTAL(9,C366:C386)</f>
        <v>50521</v>
      </c>
      <c r="D365" s="99">
        <f>SUBTOTAL(9,D366:D386)</f>
        <v>155000</v>
      </c>
      <c r="E365" s="99">
        <f>SUBTOTAL(9,E366:E386)</f>
        <v>40636</v>
      </c>
      <c r="F365" s="99">
        <f>G365-D365</f>
        <v>-155000</v>
      </c>
      <c r="G365" s="99">
        <f>SUBTOTAL(9,G366:G386)</f>
        <v>0</v>
      </c>
      <c r="H365" s="209">
        <f>IF(C365&lt;&gt;0,E365/C365,"-")*100</f>
        <v>80.433878981017799</v>
      </c>
      <c r="I365" s="210">
        <f>IF(D365&lt;&gt;0,E365/D365,"-")*100</f>
        <v>26.216774193548385</v>
      </c>
      <c r="J365" s="15">
        <f>SUBTOTAL(9,J366:J386)</f>
        <v>85000</v>
      </c>
      <c r="K365" s="15">
        <f>SUBTOTAL(9,K366:K386)</f>
        <v>65000</v>
      </c>
      <c r="L365" s="15">
        <f>SUBTOTAL(9,L366:L386)</f>
        <v>0</v>
      </c>
    </row>
    <row r="366" spans="1:12" ht="30" hidden="1" customHeight="1" x14ac:dyDescent="0.3">
      <c r="A366" s="102"/>
      <c r="B366" s="103"/>
      <c r="C366" s="104"/>
      <c r="D366" s="105"/>
      <c r="E366" s="105"/>
      <c r="F366" s="105"/>
      <c r="G366" s="89"/>
      <c r="H366" s="209" t="e">
        <f t="shared" ref="H366:H376" si="20">IF(C366&lt;&gt;0,E366/C366,"-")*100</f>
        <v>#VALUE!</v>
      </c>
      <c r="I366" s="195"/>
      <c r="J366" s="13"/>
      <c r="K366" s="13"/>
      <c r="L366" s="13"/>
    </row>
    <row r="367" spans="1:12" ht="15" hidden="1" customHeight="1" x14ac:dyDescent="0.3">
      <c r="A367" s="106" t="s">
        <v>27</v>
      </c>
      <c r="B367" s="107" t="s">
        <v>151</v>
      </c>
      <c r="C367" s="108">
        <f>SUBTOTAL(9,C368:C385)</f>
        <v>50521</v>
      </c>
      <c r="D367" s="108">
        <f>SUBTOTAL(9,D368:D385)</f>
        <v>155000</v>
      </c>
      <c r="E367" s="108">
        <f>SUBTOTAL(9,E368:E385)</f>
        <v>40636</v>
      </c>
      <c r="F367" s="108">
        <f>G367-D367</f>
        <v>-155000</v>
      </c>
      <c r="G367" s="108">
        <f>SUBTOTAL(9,G368:G385)</f>
        <v>0</v>
      </c>
      <c r="H367" s="209">
        <f t="shared" si="20"/>
        <v>80.433878981017799</v>
      </c>
      <c r="I367" s="199">
        <f>IF(D367&lt;&gt;0,E367/D367,"-")</f>
        <v>0.26216774193548387</v>
      </c>
      <c r="J367" s="17">
        <f>SUBTOTAL(9,J368:J385)</f>
        <v>85000</v>
      </c>
      <c r="K367" s="17">
        <f>SUBTOTAL(9,K368:K385)</f>
        <v>65000</v>
      </c>
      <c r="L367" s="17">
        <f>SUBTOTAL(9,L368:L385)</f>
        <v>0</v>
      </c>
    </row>
    <row r="368" spans="1:12" ht="30" hidden="1" customHeight="1" x14ac:dyDescent="0.3">
      <c r="A368" s="102"/>
      <c r="B368" s="103"/>
      <c r="C368" s="104"/>
      <c r="D368" s="111"/>
      <c r="E368" s="111"/>
      <c r="F368" s="111"/>
      <c r="G368" s="89"/>
      <c r="H368" s="209" t="e">
        <f t="shared" si="20"/>
        <v>#VALUE!</v>
      </c>
      <c r="I368" s="195"/>
      <c r="J368" s="13"/>
      <c r="K368" s="13"/>
      <c r="L368" s="13"/>
    </row>
    <row r="369" spans="1:12" ht="15" hidden="1" customHeight="1" x14ac:dyDescent="0.3">
      <c r="A369" s="112" t="s">
        <v>27</v>
      </c>
      <c r="B369" s="113" t="s">
        <v>151</v>
      </c>
      <c r="C369" s="114">
        <f>SUBTOTAL(9,C370:C384)</f>
        <v>50521</v>
      </c>
      <c r="D369" s="114">
        <f>SUBTOTAL(9,D370:D384)</f>
        <v>155000</v>
      </c>
      <c r="E369" s="114">
        <f>SUBTOTAL(9,E370:E384)</f>
        <v>40636</v>
      </c>
      <c r="F369" s="114">
        <f>G369-D369</f>
        <v>-155000</v>
      </c>
      <c r="G369" s="114">
        <f>SUBTOTAL(9,G370:G384)</f>
        <v>0</v>
      </c>
      <c r="H369" s="209">
        <f t="shared" si="20"/>
        <v>80.433878981017799</v>
      </c>
      <c r="I369" s="201">
        <f>IF(D369&lt;&gt;0,E369/D369,"-")</f>
        <v>0.26216774193548387</v>
      </c>
      <c r="J369" s="20">
        <f>SUBTOTAL(9,J370:J384)</f>
        <v>85000</v>
      </c>
      <c r="K369" s="20">
        <f>SUBTOTAL(9,K370:K384)</f>
        <v>65000</v>
      </c>
      <c r="L369" s="20">
        <f>SUBTOTAL(9,L370:L384)</f>
        <v>0</v>
      </c>
    </row>
    <row r="370" spans="1:12" ht="30" hidden="1" customHeight="1" x14ac:dyDescent="0.3">
      <c r="A370" s="102"/>
      <c r="B370" s="103"/>
      <c r="C370" s="104"/>
      <c r="D370" s="117"/>
      <c r="E370" s="117"/>
      <c r="F370" s="117"/>
      <c r="G370" s="89"/>
      <c r="H370" s="209" t="e">
        <f t="shared" si="20"/>
        <v>#VALUE!</v>
      </c>
      <c r="I370" s="195"/>
      <c r="J370" s="13"/>
      <c r="K370" s="13"/>
      <c r="L370" s="13"/>
    </row>
    <row r="371" spans="1:12" ht="15" hidden="1" customHeight="1" x14ac:dyDescent="0.3">
      <c r="A371" s="118" t="s">
        <v>27</v>
      </c>
      <c r="B371" s="119" t="s">
        <v>151</v>
      </c>
      <c r="C371" s="120">
        <f>SUBTOTAL(9,C372:C383)</f>
        <v>50521</v>
      </c>
      <c r="D371" s="120">
        <f>SUBTOTAL(9,D372:D383)</f>
        <v>155000</v>
      </c>
      <c r="E371" s="120">
        <f>SUBTOTAL(9,E372:E383)</f>
        <v>40636</v>
      </c>
      <c r="F371" s="120">
        <f>G371-D371</f>
        <v>-155000</v>
      </c>
      <c r="G371" s="120">
        <f>SUBTOTAL(9,G372:G383)</f>
        <v>0</v>
      </c>
      <c r="H371" s="209">
        <f t="shared" si="20"/>
        <v>80.433878981017799</v>
      </c>
      <c r="I371" s="203">
        <f>IF(D371&lt;&gt;0,E371/D371,"-")</f>
        <v>0.26216774193548387</v>
      </c>
      <c r="J371" s="21">
        <f>SUBTOTAL(9,J372:J383)</f>
        <v>85000</v>
      </c>
      <c r="K371" s="21">
        <f>SUBTOTAL(9,K372:K383)</f>
        <v>65000</v>
      </c>
      <c r="L371" s="21">
        <f>SUBTOTAL(9,L372:L383)</f>
        <v>0</v>
      </c>
    </row>
    <row r="372" spans="1:12" ht="30" hidden="1" customHeight="1" x14ac:dyDescent="0.3">
      <c r="A372" s="102"/>
      <c r="B372" s="103"/>
      <c r="C372" s="104"/>
      <c r="D372" s="123"/>
      <c r="E372" s="123"/>
      <c r="F372" s="123"/>
      <c r="G372" s="89"/>
      <c r="H372" s="209" t="e">
        <f t="shared" si="20"/>
        <v>#VALUE!</v>
      </c>
      <c r="I372" s="195"/>
      <c r="J372" s="13"/>
      <c r="K372" s="13"/>
      <c r="L372" s="13"/>
    </row>
    <row r="373" spans="1:12" ht="15" hidden="1" customHeight="1" x14ac:dyDescent="0.3">
      <c r="A373" s="124" t="s">
        <v>27</v>
      </c>
      <c r="B373" s="125" t="s">
        <v>151</v>
      </c>
      <c r="C373" s="126">
        <f>SUBTOTAL(9,C374:C382)</f>
        <v>50521</v>
      </c>
      <c r="D373" s="126">
        <f>SUBTOTAL(9,D374:D382)</f>
        <v>155000</v>
      </c>
      <c r="E373" s="126">
        <f>SUBTOTAL(9,E374:E382)</f>
        <v>40636</v>
      </c>
      <c r="F373" s="126">
        <f>G373-D373</f>
        <v>-155000</v>
      </c>
      <c r="G373" s="126">
        <f>SUBTOTAL(9,G374:G382)</f>
        <v>0</v>
      </c>
      <c r="H373" s="209">
        <f t="shared" si="20"/>
        <v>80.433878981017799</v>
      </c>
      <c r="I373" s="205">
        <f>IF(D373&lt;&gt;0,E373/D373,"-")</f>
        <v>0.26216774193548387</v>
      </c>
      <c r="J373" s="18">
        <f>SUBTOTAL(9,J374:J382)</f>
        <v>85000</v>
      </c>
      <c r="K373" s="18">
        <f>SUBTOTAL(9,K374:K382)</f>
        <v>65000</v>
      </c>
      <c r="L373" s="18">
        <f>SUBTOTAL(9,L374:L382)</f>
        <v>0</v>
      </c>
    </row>
    <row r="374" spans="1:12" ht="22.5" hidden="1" customHeight="1" x14ac:dyDescent="0.3">
      <c r="A374" s="102"/>
      <c r="B374" s="103"/>
      <c r="C374" s="104"/>
      <c r="D374" s="123"/>
      <c r="E374" s="123"/>
      <c r="F374" s="123"/>
      <c r="G374" s="123"/>
      <c r="H374" s="209" t="e">
        <f t="shared" si="20"/>
        <v>#VALUE!</v>
      </c>
      <c r="I374" s="207"/>
      <c r="J374" s="70"/>
      <c r="K374" s="70"/>
      <c r="L374" s="70"/>
    </row>
    <row r="375" spans="1:12" ht="15" hidden="1" customHeight="1" x14ac:dyDescent="0.3">
      <c r="A375" s="131" t="s">
        <v>27</v>
      </c>
      <c r="B375" s="132" t="s">
        <v>151</v>
      </c>
      <c r="C375" s="123">
        <f>SUBTOTAL(9,C376:C381)</f>
        <v>50521</v>
      </c>
      <c r="D375" s="123">
        <f>SUBTOTAL(9,D376:D381)</f>
        <v>155000</v>
      </c>
      <c r="E375" s="123">
        <f>SUBTOTAL(9,E376:E381)</f>
        <v>40636</v>
      </c>
      <c r="F375" s="123">
        <f>G375-D375</f>
        <v>-155000</v>
      </c>
      <c r="G375" s="123">
        <f>SUBTOTAL(9,G376:G381)</f>
        <v>0</v>
      </c>
      <c r="H375" s="209">
        <f t="shared" si="20"/>
        <v>80.433878981017799</v>
      </c>
      <c r="I375" s="207">
        <f>IF(D375&lt;&gt;0,E375/D375,"-")</f>
        <v>0.26216774193548387</v>
      </c>
      <c r="J375" s="70">
        <f>SUBTOTAL(9,J376:J381)</f>
        <v>85000</v>
      </c>
      <c r="K375" s="70">
        <f>SUBTOTAL(9,K376:K381)</f>
        <v>65000</v>
      </c>
      <c r="L375" s="70">
        <f>SUBTOTAL(9,L376:L381)</f>
        <v>0</v>
      </c>
    </row>
    <row r="376" spans="1:12" ht="30" hidden="1" customHeight="1" x14ac:dyDescent="0.3">
      <c r="A376" s="102"/>
      <c r="B376" s="103"/>
      <c r="C376" s="104"/>
      <c r="D376" s="133"/>
      <c r="E376" s="133"/>
      <c r="F376" s="133"/>
      <c r="G376" s="89"/>
      <c r="H376" s="209" t="e">
        <f t="shared" si="20"/>
        <v>#VALUE!</v>
      </c>
      <c r="I376" s="195"/>
      <c r="J376" s="13"/>
      <c r="K376" s="13"/>
      <c r="L376" s="13"/>
    </row>
    <row r="377" spans="1:12" ht="15" customHeight="1" x14ac:dyDescent="0.3">
      <c r="A377" s="134" t="s">
        <v>76</v>
      </c>
      <c r="B377" s="135" t="s">
        <v>182</v>
      </c>
      <c r="C377" s="136">
        <v>9381</v>
      </c>
      <c r="D377" s="136">
        <v>25000</v>
      </c>
      <c r="E377" s="136">
        <v>661</v>
      </c>
      <c r="F377" s="136">
        <f>G377-D377</f>
        <v>-25000</v>
      </c>
      <c r="G377" s="136"/>
      <c r="H377" s="215">
        <f>IF(C377&lt;&gt;0,E377/C377,"-")*100</f>
        <v>7.0461571261059595</v>
      </c>
      <c r="I377" s="191">
        <f>IF(D377&lt;&gt;0,E377/D377,"-")*100</f>
        <v>2.6440000000000001</v>
      </c>
      <c r="J377" s="3">
        <v>25000</v>
      </c>
      <c r="K377" s="24">
        <v>25000</v>
      </c>
      <c r="L377" s="24">
        <v>0</v>
      </c>
    </row>
    <row r="378" spans="1:12" ht="15" customHeight="1" x14ac:dyDescent="0.3">
      <c r="A378" s="134" t="s">
        <v>77</v>
      </c>
      <c r="B378" s="135" t="s">
        <v>226</v>
      </c>
      <c r="C378" s="136">
        <v>59</v>
      </c>
      <c r="D378" s="136">
        <v>10000</v>
      </c>
      <c r="E378" s="136">
        <v>615</v>
      </c>
      <c r="F378" s="136">
        <f>G378-D378</f>
        <v>-10000</v>
      </c>
      <c r="G378" s="136"/>
      <c r="H378" s="215">
        <f>IF(C378&lt;&gt;0,E378/C378,"-")*100</f>
        <v>1042.3728813559321</v>
      </c>
      <c r="I378" s="191">
        <f t="shared" ref="I378:I380" si="21">IF(D378&lt;&gt;0,E378/D378,"-")*100</f>
        <v>6.15</v>
      </c>
      <c r="J378" s="3">
        <v>5000</v>
      </c>
      <c r="K378" s="24">
        <v>5000</v>
      </c>
      <c r="L378" s="24">
        <v>0</v>
      </c>
    </row>
    <row r="379" spans="1:12" ht="15" customHeight="1" x14ac:dyDescent="0.3">
      <c r="A379" s="134" t="s">
        <v>78</v>
      </c>
      <c r="B379" s="135" t="s">
        <v>122</v>
      </c>
      <c r="C379" s="136">
        <v>41</v>
      </c>
      <c r="D379" s="136">
        <v>10000</v>
      </c>
      <c r="E379" s="136">
        <v>2788</v>
      </c>
      <c r="F379" s="136">
        <f>G379-D379</f>
        <v>-10000</v>
      </c>
      <c r="G379" s="136"/>
      <c r="H379" s="215">
        <f t="shared" ref="H379:H380" si="22">IF(C379&lt;&gt;0,E379/C379,"-")*100</f>
        <v>6800</v>
      </c>
      <c r="I379" s="191">
        <f t="shared" si="21"/>
        <v>27.88</v>
      </c>
      <c r="J379" s="3">
        <v>5000</v>
      </c>
      <c r="K379" s="24">
        <v>5000</v>
      </c>
      <c r="L379" s="24">
        <v>0</v>
      </c>
    </row>
    <row r="380" spans="1:12" ht="15" customHeight="1" x14ac:dyDescent="0.3">
      <c r="A380" s="134" t="s">
        <v>79</v>
      </c>
      <c r="B380" s="135" t="s">
        <v>175</v>
      </c>
      <c r="C380" s="136">
        <v>41040</v>
      </c>
      <c r="D380" s="136">
        <v>110000</v>
      </c>
      <c r="E380" s="136">
        <v>36572</v>
      </c>
      <c r="F380" s="136">
        <f>G380-D380</f>
        <v>-110000</v>
      </c>
      <c r="G380" s="136"/>
      <c r="H380" s="215">
        <f t="shared" si="22"/>
        <v>89.113060428849906</v>
      </c>
      <c r="I380" s="191">
        <f t="shared" si="21"/>
        <v>33.247272727272723</v>
      </c>
      <c r="J380" s="3">
        <v>50000</v>
      </c>
      <c r="K380" s="24">
        <v>30000</v>
      </c>
      <c r="L380" s="24">
        <v>0</v>
      </c>
    </row>
    <row r="381" spans="1:12" hidden="1" x14ac:dyDescent="0.3">
      <c r="A381" s="102"/>
      <c r="B381" s="103"/>
      <c r="C381" s="104"/>
      <c r="D381" s="136"/>
      <c r="E381" s="136"/>
      <c r="F381" s="136"/>
      <c r="G381" s="136"/>
      <c r="H381" s="190"/>
      <c r="I381" s="191"/>
      <c r="J381" s="3"/>
      <c r="K381" s="3"/>
      <c r="L381" s="3"/>
    </row>
    <row r="382" spans="1:12" hidden="1" x14ac:dyDescent="0.3">
      <c r="A382" s="102"/>
      <c r="B382" s="103"/>
      <c r="C382" s="104"/>
      <c r="D382" s="104"/>
      <c r="E382" s="104"/>
      <c r="F382" s="104"/>
      <c r="G382" s="89"/>
      <c r="H382" s="194"/>
      <c r="I382" s="195"/>
      <c r="J382" s="13"/>
      <c r="K382" s="13"/>
      <c r="L382" s="13"/>
    </row>
    <row r="383" spans="1:12" ht="20.100000000000001" hidden="1" customHeight="1" x14ac:dyDescent="0.3">
      <c r="A383" s="102"/>
      <c r="B383" s="103"/>
      <c r="C383" s="104"/>
      <c r="D383" s="104"/>
      <c r="E383" s="104"/>
      <c r="F383" s="104"/>
      <c r="G383" s="89"/>
      <c r="H383" s="194"/>
      <c r="I383" s="195"/>
      <c r="J383" s="13"/>
      <c r="K383" s="13"/>
      <c r="L383" s="13"/>
    </row>
    <row r="384" spans="1:12" ht="20.100000000000001" hidden="1" customHeight="1" x14ac:dyDescent="0.3">
      <c r="A384" s="102"/>
      <c r="B384" s="103"/>
      <c r="C384" s="104"/>
      <c r="D384" s="104"/>
      <c r="E384" s="104"/>
      <c r="F384" s="104"/>
      <c r="G384" s="89"/>
      <c r="H384" s="194"/>
      <c r="I384" s="195"/>
      <c r="J384" s="13"/>
      <c r="K384" s="13"/>
      <c r="L384" s="13"/>
    </row>
    <row r="385" spans="1:12" ht="20.100000000000001" hidden="1" customHeight="1" x14ac:dyDescent="0.3">
      <c r="A385" s="102"/>
      <c r="B385" s="103"/>
      <c r="C385" s="104"/>
      <c r="D385" s="104"/>
      <c r="E385" s="104"/>
      <c r="F385" s="104"/>
      <c r="G385" s="89"/>
      <c r="H385" s="194"/>
      <c r="I385" s="195"/>
      <c r="J385" s="13"/>
      <c r="K385" s="13"/>
      <c r="L385" s="13"/>
    </row>
    <row r="386" spans="1:12" ht="20.100000000000001" hidden="1" customHeight="1" x14ac:dyDescent="0.3">
      <c r="A386" s="102"/>
      <c r="B386" s="103"/>
      <c r="C386" s="104"/>
      <c r="D386" s="104"/>
      <c r="E386" s="104"/>
      <c r="F386" s="104"/>
      <c r="G386" s="89"/>
      <c r="H386" s="194"/>
      <c r="I386" s="195"/>
      <c r="J386" s="13"/>
      <c r="K386" s="13"/>
      <c r="L386" s="13"/>
    </row>
    <row r="387" spans="1:12" ht="20.100000000000001" hidden="1" customHeight="1" x14ac:dyDescent="0.3">
      <c r="A387" s="102"/>
      <c r="B387" s="103"/>
      <c r="C387" s="104"/>
      <c r="D387" s="104"/>
      <c r="E387" s="104"/>
      <c r="F387" s="104"/>
      <c r="G387" s="89"/>
      <c r="H387" s="194"/>
      <c r="I387" s="195"/>
      <c r="J387" s="13"/>
      <c r="K387" s="13"/>
      <c r="L387" s="13"/>
    </row>
    <row r="388" spans="1:12" s="11" customFormat="1" ht="18" customHeight="1" x14ac:dyDescent="0.3">
      <c r="A388" s="346" t="s">
        <v>7</v>
      </c>
      <c r="B388" s="347" t="s">
        <v>115</v>
      </c>
      <c r="C388" s="331">
        <f>SUBTOTAL(9,C389:C409)</f>
        <v>6400</v>
      </c>
      <c r="D388" s="331">
        <f>SUBTOTAL(9,D389:D409)</f>
        <v>105000</v>
      </c>
      <c r="E388" s="331">
        <f>SUBTOTAL(9,E389:E409)</f>
        <v>10050</v>
      </c>
      <c r="F388" s="331">
        <f>G388-D388</f>
        <v>-105000</v>
      </c>
      <c r="G388" s="331">
        <f>SUBTOTAL(9,G389:G409)</f>
        <v>0</v>
      </c>
      <c r="H388" s="332">
        <f>IF(C388&lt;&gt;0,E388/C388,"-")*100</f>
        <v>157.03125</v>
      </c>
      <c r="I388" s="333">
        <f>IF(D388&lt;&gt;0,E388/D388,"-")*100</f>
        <v>9.5714285714285712</v>
      </c>
      <c r="J388" s="10">
        <f>SUBTOTAL(9,J389:J409)</f>
        <v>105000</v>
      </c>
      <c r="K388" s="10">
        <f>SUBTOTAL(9,K389:K409)</f>
        <v>105000</v>
      </c>
      <c r="L388" s="10">
        <f>SUBTOTAL(9,L389:L409)</f>
        <v>0</v>
      </c>
    </row>
    <row r="389" spans="1:12" ht="30" hidden="1" customHeight="1" x14ac:dyDescent="0.3">
      <c r="A389" s="102"/>
      <c r="B389" s="165"/>
      <c r="C389" s="166"/>
      <c r="D389" s="166"/>
      <c r="E389" s="166"/>
      <c r="F389" s="166"/>
      <c r="G389" s="89"/>
      <c r="H389" s="194"/>
      <c r="I389" s="195"/>
      <c r="J389" s="13"/>
      <c r="K389" s="13"/>
      <c r="L389" s="13"/>
    </row>
    <row r="390" spans="1:12" s="11" customFormat="1" ht="18" customHeight="1" x14ac:dyDescent="0.3">
      <c r="A390" s="97" t="s">
        <v>28</v>
      </c>
      <c r="B390" s="98" t="s">
        <v>230</v>
      </c>
      <c r="C390" s="99">
        <f>SUBTOTAL(9,C391:C408)</f>
        <v>6400</v>
      </c>
      <c r="D390" s="99">
        <f>SUBTOTAL(9,D391:D408)</f>
        <v>105000</v>
      </c>
      <c r="E390" s="99">
        <f>SUBTOTAL(9,E391:E408)</f>
        <v>10050</v>
      </c>
      <c r="F390" s="99">
        <f>G390-D390</f>
        <v>-105000</v>
      </c>
      <c r="G390" s="99">
        <f>SUBTOTAL(9,G391:G408)</f>
        <v>0</v>
      </c>
      <c r="H390" s="209">
        <f>IF(C390&lt;&gt;0,E390/C390,"-")*100</f>
        <v>157.03125</v>
      </c>
      <c r="I390" s="210">
        <f>IF(D390&lt;&gt;0,E390/D390,"-")*100</f>
        <v>9.5714285714285712</v>
      </c>
      <c r="J390" s="15">
        <f>SUBTOTAL(9,J391:J408)</f>
        <v>105000</v>
      </c>
      <c r="K390" s="15">
        <f>SUBTOTAL(9,K391:K408)</f>
        <v>105000</v>
      </c>
      <c r="L390" s="15">
        <f>SUBTOTAL(9,L391:L408)</f>
        <v>0</v>
      </c>
    </row>
    <row r="391" spans="1:12" ht="30" hidden="1" customHeight="1" x14ac:dyDescent="0.3">
      <c r="A391" s="102"/>
      <c r="B391" s="103"/>
      <c r="C391" s="104"/>
      <c r="D391" s="105"/>
      <c r="E391" s="105"/>
      <c r="F391" s="105"/>
      <c r="G391" s="89"/>
      <c r="H391" s="209" t="e">
        <f t="shared" ref="H391:H402" si="23">IF(C391&lt;&gt;0,E391/C391,"-")*100</f>
        <v>#VALUE!</v>
      </c>
      <c r="I391" s="195"/>
      <c r="J391" s="13"/>
      <c r="K391" s="13"/>
      <c r="L391" s="13"/>
    </row>
    <row r="392" spans="1:12" ht="15" hidden="1" customHeight="1" x14ac:dyDescent="0.3">
      <c r="A392" s="106" t="s">
        <v>28</v>
      </c>
      <c r="B392" s="107" t="s">
        <v>230</v>
      </c>
      <c r="C392" s="108">
        <f>SUBTOTAL(9,C393:C407)</f>
        <v>6400</v>
      </c>
      <c r="D392" s="108">
        <f>SUBTOTAL(9,D393:D407)</f>
        <v>105000</v>
      </c>
      <c r="E392" s="108">
        <f>SUBTOTAL(9,E393:E407)</f>
        <v>10050</v>
      </c>
      <c r="F392" s="108">
        <f>G392-D392</f>
        <v>-105000</v>
      </c>
      <c r="G392" s="108">
        <f>SUBTOTAL(9,G393:G407)</f>
        <v>0</v>
      </c>
      <c r="H392" s="209">
        <f t="shared" si="23"/>
        <v>157.03125</v>
      </c>
      <c r="I392" s="199">
        <f>IF(D392&lt;&gt;0,E392/D392,"-")</f>
        <v>9.571428571428571E-2</v>
      </c>
      <c r="J392" s="17">
        <f>SUBTOTAL(9,J393:J407)</f>
        <v>105000</v>
      </c>
      <c r="K392" s="17">
        <f>SUBTOTAL(9,K393:K407)</f>
        <v>105000</v>
      </c>
      <c r="L392" s="17">
        <f>SUBTOTAL(9,L393:L407)</f>
        <v>0</v>
      </c>
    </row>
    <row r="393" spans="1:12" ht="30" hidden="1" customHeight="1" x14ac:dyDescent="0.3">
      <c r="A393" s="102"/>
      <c r="B393" s="103"/>
      <c r="C393" s="104"/>
      <c r="D393" s="111"/>
      <c r="E393" s="111"/>
      <c r="F393" s="111"/>
      <c r="G393" s="89"/>
      <c r="H393" s="209" t="e">
        <f t="shared" si="23"/>
        <v>#VALUE!</v>
      </c>
      <c r="I393" s="195"/>
      <c r="J393" s="13"/>
      <c r="K393" s="13"/>
      <c r="L393" s="13"/>
    </row>
    <row r="394" spans="1:12" ht="15" hidden="1" customHeight="1" x14ac:dyDescent="0.3">
      <c r="A394" s="112" t="s">
        <v>28</v>
      </c>
      <c r="B394" s="113" t="s">
        <v>230</v>
      </c>
      <c r="C394" s="114">
        <f>SUBTOTAL(9,C395:C406)</f>
        <v>6400</v>
      </c>
      <c r="D394" s="114">
        <f>SUBTOTAL(9,D395:D406)</f>
        <v>105000</v>
      </c>
      <c r="E394" s="114">
        <f>SUBTOTAL(9,E395:E406)</f>
        <v>10050</v>
      </c>
      <c r="F394" s="114">
        <f>G394-D394</f>
        <v>-105000</v>
      </c>
      <c r="G394" s="114">
        <f>SUBTOTAL(9,G395:G406)</f>
        <v>0</v>
      </c>
      <c r="H394" s="209">
        <f t="shared" si="23"/>
        <v>157.03125</v>
      </c>
      <c r="I394" s="201">
        <f>IF(D394&lt;&gt;0,E394/D394,"-")</f>
        <v>9.571428571428571E-2</v>
      </c>
      <c r="J394" s="20">
        <f>SUBTOTAL(9,J395:J406)</f>
        <v>105000</v>
      </c>
      <c r="K394" s="20">
        <f>SUBTOTAL(9,K395:K406)</f>
        <v>105000</v>
      </c>
      <c r="L394" s="20">
        <f>SUBTOTAL(9,L395:L406)</f>
        <v>0</v>
      </c>
    </row>
    <row r="395" spans="1:12" ht="30" hidden="1" customHeight="1" x14ac:dyDescent="0.3">
      <c r="A395" s="102"/>
      <c r="B395" s="103"/>
      <c r="C395" s="104"/>
      <c r="D395" s="117"/>
      <c r="E395" s="117"/>
      <c r="F395" s="117"/>
      <c r="G395" s="89"/>
      <c r="H395" s="209" t="e">
        <f t="shared" si="23"/>
        <v>#VALUE!</v>
      </c>
      <c r="I395" s="195"/>
      <c r="J395" s="13"/>
      <c r="K395" s="13"/>
      <c r="L395" s="13"/>
    </row>
    <row r="396" spans="1:12" ht="15" hidden="1" customHeight="1" x14ac:dyDescent="0.3">
      <c r="A396" s="118" t="s">
        <v>28</v>
      </c>
      <c r="B396" s="119" t="s">
        <v>230</v>
      </c>
      <c r="C396" s="120">
        <f>SUBTOTAL(9,C397:C405)</f>
        <v>6400</v>
      </c>
      <c r="D396" s="120">
        <f>SUBTOTAL(9,D397:D405)</f>
        <v>105000</v>
      </c>
      <c r="E396" s="120">
        <f>SUBTOTAL(9,E397:E405)</f>
        <v>10050</v>
      </c>
      <c r="F396" s="120">
        <f>G396-D396</f>
        <v>-105000</v>
      </c>
      <c r="G396" s="120">
        <f>SUBTOTAL(9,G397:G405)</f>
        <v>0</v>
      </c>
      <c r="H396" s="209">
        <f t="shared" si="23"/>
        <v>157.03125</v>
      </c>
      <c r="I396" s="203">
        <f>IF(D396&lt;&gt;0,E396/D396,"-")</f>
        <v>9.571428571428571E-2</v>
      </c>
      <c r="J396" s="21">
        <f>SUBTOTAL(9,J397:J405)</f>
        <v>105000</v>
      </c>
      <c r="K396" s="21">
        <f>SUBTOTAL(9,K397:K405)</f>
        <v>105000</v>
      </c>
      <c r="L396" s="21">
        <f>SUBTOTAL(9,L397:L405)</f>
        <v>0</v>
      </c>
    </row>
    <row r="397" spans="1:12" ht="30" hidden="1" customHeight="1" x14ac:dyDescent="0.3">
      <c r="A397" s="102"/>
      <c r="B397" s="103"/>
      <c r="C397" s="104"/>
      <c r="D397" s="123"/>
      <c r="E397" s="123"/>
      <c r="F397" s="123"/>
      <c r="G397" s="89"/>
      <c r="H397" s="209" t="e">
        <f t="shared" si="23"/>
        <v>#VALUE!</v>
      </c>
      <c r="I397" s="195"/>
      <c r="J397" s="13"/>
      <c r="K397" s="13"/>
      <c r="L397" s="13"/>
    </row>
    <row r="398" spans="1:12" ht="15" hidden="1" customHeight="1" x14ac:dyDescent="0.3">
      <c r="A398" s="124" t="s">
        <v>28</v>
      </c>
      <c r="B398" s="125" t="s">
        <v>230</v>
      </c>
      <c r="C398" s="126">
        <f>SUBTOTAL(9,C399:C404)</f>
        <v>6400</v>
      </c>
      <c r="D398" s="126">
        <f>SUBTOTAL(9,D399:D404)</f>
        <v>105000</v>
      </c>
      <c r="E398" s="126">
        <f>SUBTOTAL(9,E399:E404)</f>
        <v>10050</v>
      </c>
      <c r="F398" s="126">
        <f>G398-D398</f>
        <v>-105000</v>
      </c>
      <c r="G398" s="126">
        <f>SUBTOTAL(9,G399:G404)</f>
        <v>0</v>
      </c>
      <c r="H398" s="209">
        <f t="shared" si="23"/>
        <v>157.03125</v>
      </c>
      <c r="I398" s="205">
        <f>IF(D398&lt;&gt;0,E398/D398,"-")</f>
        <v>9.571428571428571E-2</v>
      </c>
      <c r="J398" s="18">
        <f>SUBTOTAL(9,J399:J404)</f>
        <v>105000</v>
      </c>
      <c r="K398" s="18">
        <f>SUBTOTAL(9,K399:K404)</f>
        <v>105000</v>
      </c>
      <c r="L398" s="18">
        <f>SUBTOTAL(9,L399:L404)</f>
        <v>0</v>
      </c>
    </row>
    <row r="399" spans="1:12" ht="22.5" hidden="1" customHeight="1" x14ac:dyDescent="0.3">
      <c r="A399" s="102"/>
      <c r="B399" s="103"/>
      <c r="C399" s="104"/>
      <c r="D399" s="123"/>
      <c r="E399" s="123"/>
      <c r="F399" s="123"/>
      <c r="G399" s="123"/>
      <c r="H399" s="209" t="e">
        <f t="shared" si="23"/>
        <v>#VALUE!</v>
      </c>
      <c r="I399" s="207"/>
      <c r="J399" s="70"/>
      <c r="K399" s="70"/>
      <c r="L399" s="70"/>
    </row>
    <row r="400" spans="1:12" ht="15" hidden="1" customHeight="1" x14ac:dyDescent="0.3">
      <c r="A400" s="131" t="s">
        <v>28</v>
      </c>
      <c r="B400" s="132" t="s">
        <v>230</v>
      </c>
      <c r="C400" s="123">
        <f>SUBTOTAL(9,C401:C403)</f>
        <v>6400</v>
      </c>
      <c r="D400" s="123">
        <f>SUBTOTAL(9,D401:D403)</f>
        <v>105000</v>
      </c>
      <c r="E400" s="123">
        <f>SUBTOTAL(9,E401:E403)</f>
        <v>10050</v>
      </c>
      <c r="F400" s="123">
        <f>G400-D400</f>
        <v>-105000</v>
      </c>
      <c r="G400" s="123">
        <f>SUBTOTAL(9,G401:G403)</f>
        <v>0</v>
      </c>
      <c r="H400" s="209">
        <f t="shared" si="23"/>
        <v>157.03125</v>
      </c>
      <c r="I400" s="207">
        <f>IF(D400&lt;&gt;0,E400/D400,"-")</f>
        <v>9.571428571428571E-2</v>
      </c>
      <c r="J400" s="70">
        <f>SUBTOTAL(9,J401:J403)</f>
        <v>105000</v>
      </c>
      <c r="K400" s="70">
        <f>SUBTOTAL(9,K401:K403)</f>
        <v>105000</v>
      </c>
      <c r="L400" s="70">
        <f>SUBTOTAL(9,L401:L403)</f>
        <v>0</v>
      </c>
    </row>
    <row r="401" spans="1:12" ht="30" hidden="1" customHeight="1" x14ac:dyDescent="0.3">
      <c r="A401" s="102"/>
      <c r="B401" s="103"/>
      <c r="C401" s="104"/>
      <c r="D401" s="133"/>
      <c r="E401" s="133"/>
      <c r="F401" s="133"/>
      <c r="G401" s="89"/>
      <c r="H401" s="209" t="e">
        <f t="shared" si="23"/>
        <v>#VALUE!</v>
      </c>
      <c r="I401" s="195"/>
      <c r="J401" s="13"/>
      <c r="K401" s="13"/>
      <c r="L401" s="13"/>
    </row>
    <row r="402" spans="1:12" ht="15" customHeight="1" x14ac:dyDescent="0.3">
      <c r="A402" s="134" t="s">
        <v>80</v>
      </c>
      <c r="B402" s="135" t="s">
        <v>183</v>
      </c>
      <c r="C402" s="136">
        <v>6400</v>
      </c>
      <c r="D402" s="136">
        <v>105000</v>
      </c>
      <c r="E402" s="136">
        <v>10050</v>
      </c>
      <c r="F402" s="136">
        <f>G402-D402</f>
        <v>-105000</v>
      </c>
      <c r="G402" s="136"/>
      <c r="H402" s="215">
        <f t="shared" si="23"/>
        <v>157.03125</v>
      </c>
      <c r="I402" s="191">
        <f>IF(D402&lt;&gt;0,E402/D402,"-")*100</f>
        <v>9.5714285714285712</v>
      </c>
      <c r="J402" s="3">
        <v>105000</v>
      </c>
      <c r="K402" s="24">
        <v>105000</v>
      </c>
      <c r="L402" s="24">
        <v>0</v>
      </c>
    </row>
    <row r="403" spans="1:12" hidden="1" x14ac:dyDescent="0.3">
      <c r="A403" s="102"/>
      <c r="B403" s="103"/>
      <c r="C403" s="104"/>
      <c r="D403" s="136"/>
      <c r="E403" s="136"/>
      <c r="F403" s="136"/>
      <c r="G403" s="136"/>
      <c r="H403" s="190"/>
      <c r="I403" s="191"/>
      <c r="J403" s="3"/>
      <c r="K403" s="3"/>
      <c r="L403" s="3"/>
    </row>
    <row r="404" spans="1:12" hidden="1" x14ac:dyDescent="0.3">
      <c r="A404" s="102"/>
      <c r="B404" s="103"/>
      <c r="C404" s="104"/>
      <c r="D404" s="104"/>
      <c r="E404" s="104"/>
      <c r="F404" s="104"/>
      <c r="G404" s="89"/>
      <c r="H404" s="194"/>
      <c r="I404" s="195"/>
      <c r="J404" s="13"/>
      <c r="K404" s="13"/>
      <c r="L404" s="13"/>
    </row>
    <row r="405" spans="1:12" ht="20.100000000000001" hidden="1" customHeight="1" x14ac:dyDescent="0.3">
      <c r="A405" s="102"/>
      <c r="B405" s="103"/>
      <c r="C405" s="104"/>
      <c r="D405" s="104"/>
      <c r="E405" s="104"/>
      <c r="F405" s="104"/>
      <c r="G405" s="89"/>
      <c r="H405" s="194"/>
      <c r="I405" s="195"/>
      <c r="J405" s="13"/>
      <c r="K405" s="13"/>
      <c r="L405" s="13"/>
    </row>
    <row r="406" spans="1:12" ht="20.100000000000001" hidden="1" customHeight="1" x14ac:dyDescent="0.3">
      <c r="A406" s="102"/>
      <c r="B406" s="103"/>
      <c r="C406" s="104"/>
      <c r="D406" s="104"/>
      <c r="E406" s="104"/>
      <c r="F406" s="104"/>
      <c r="G406" s="89"/>
      <c r="H406" s="194"/>
      <c r="I406" s="195"/>
      <c r="J406" s="13"/>
      <c r="K406" s="13"/>
      <c r="L406" s="13"/>
    </row>
    <row r="407" spans="1:12" ht="20.100000000000001" hidden="1" customHeight="1" x14ac:dyDescent="0.3">
      <c r="A407" s="102"/>
      <c r="B407" s="103"/>
      <c r="C407" s="104"/>
      <c r="D407" s="104"/>
      <c r="E407" s="104"/>
      <c r="F407" s="104"/>
      <c r="G407" s="89"/>
      <c r="H407" s="194"/>
      <c r="I407" s="195"/>
      <c r="J407" s="13"/>
      <c r="K407" s="13"/>
      <c r="L407" s="13"/>
    </row>
    <row r="408" spans="1:12" ht="20.100000000000001" hidden="1" customHeight="1" x14ac:dyDescent="0.3">
      <c r="A408" s="102"/>
      <c r="B408" s="103"/>
      <c r="C408" s="104"/>
      <c r="D408" s="104"/>
      <c r="E408" s="104"/>
      <c r="F408" s="104"/>
      <c r="G408" s="89"/>
      <c r="H408" s="194"/>
      <c r="I408" s="195"/>
      <c r="J408" s="13"/>
      <c r="K408" s="13"/>
      <c r="L408" s="13"/>
    </row>
    <row r="409" spans="1:12" ht="20.100000000000001" hidden="1" customHeight="1" x14ac:dyDescent="0.3">
      <c r="A409" s="102"/>
      <c r="B409" s="103"/>
      <c r="C409" s="104"/>
      <c r="D409" s="104"/>
      <c r="E409" s="104"/>
      <c r="F409" s="104"/>
      <c r="G409" s="89"/>
      <c r="H409" s="194"/>
      <c r="I409" s="195"/>
      <c r="J409" s="13"/>
      <c r="K409" s="13"/>
      <c r="L409" s="13"/>
    </row>
    <row r="410" spans="1:12" s="11" customFormat="1" ht="18" customHeight="1" x14ac:dyDescent="0.3">
      <c r="A410" s="346" t="s">
        <v>8</v>
      </c>
      <c r="B410" s="347" t="s">
        <v>219</v>
      </c>
      <c r="C410" s="331">
        <f>SUBTOTAL(9,C411:C431)</f>
        <v>0</v>
      </c>
      <c r="D410" s="331">
        <f>SUBTOTAL(9,D411:D431)</f>
        <v>0</v>
      </c>
      <c r="E410" s="331">
        <f>SUBTOTAL(9,E411:E431)</f>
        <v>1105660</v>
      </c>
      <c r="F410" s="331">
        <f>G410-D410</f>
        <v>0</v>
      </c>
      <c r="G410" s="331">
        <f>SUBTOTAL(9,G411:G431)</f>
        <v>0</v>
      </c>
      <c r="H410" s="332" t="str">
        <f>IF(C410&lt;&gt;0,E410/C410,"-")</f>
        <v>-</v>
      </c>
      <c r="I410" s="333" t="str">
        <f>IF(D410&lt;&gt;0,E410/D410,"-")</f>
        <v>-</v>
      </c>
      <c r="J410" s="10">
        <f>SUBTOTAL(9,J411:J431)</f>
        <v>0</v>
      </c>
      <c r="K410" s="10">
        <f>SUBTOTAL(9,K411:K431)</f>
        <v>0</v>
      </c>
      <c r="L410" s="10">
        <f>SUBTOTAL(9,L411:L431)</f>
        <v>0</v>
      </c>
    </row>
    <row r="411" spans="1:12" ht="30" hidden="1" customHeight="1" x14ac:dyDescent="0.3">
      <c r="A411" s="102"/>
      <c r="B411" s="165"/>
      <c r="C411" s="166"/>
      <c r="D411" s="166"/>
      <c r="E411" s="166"/>
      <c r="F411" s="166"/>
      <c r="G411" s="89"/>
      <c r="H411" s="194"/>
      <c r="I411" s="195"/>
      <c r="J411" s="13"/>
      <c r="K411" s="13"/>
      <c r="L411" s="13"/>
    </row>
    <row r="412" spans="1:12" s="11" customFormat="1" ht="18" customHeight="1" x14ac:dyDescent="0.3">
      <c r="A412" s="97" t="s">
        <v>29</v>
      </c>
      <c r="B412" s="98" t="s">
        <v>206</v>
      </c>
      <c r="C412" s="99">
        <f>SUBTOTAL(9,C413:C430)</f>
        <v>0</v>
      </c>
      <c r="D412" s="99">
        <f>SUBTOTAL(9,D413:D430)</f>
        <v>0</v>
      </c>
      <c r="E412" s="99">
        <f>SUBTOTAL(9,E413:E430)</f>
        <v>1105660</v>
      </c>
      <c r="F412" s="99">
        <f>G412-D412</f>
        <v>0</v>
      </c>
      <c r="G412" s="99">
        <f>SUBTOTAL(9,G413:G430)</f>
        <v>0</v>
      </c>
      <c r="H412" s="209" t="str">
        <f>IF(C412&lt;&gt;0,E412/C412,"-")</f>
        <v>-</v>
      </c>
      <c r="I412" s="210" t="str">
        <f>IF(D412&lt;&gt;0,E412/D412,"-")</f>
        <v>-</v>
      </c>
      <c r="J412" s="15">
        <f>SUBTOTAL(9,J413:J430)</f>
        <v>0</v>
      </c>
      <c r="K412" s="15">
        <f>SUBTOTAL(9,K413:K430)</f>
        <v>0</v>
      </c>
      <c r="L412" s="15">
        <f>SUBTOTAL(9,L413:L430)</f>
        <v>0</v>
      </c>
    </row>
    <row r="413" spans="1:12" ht="30" hidden="1" customHeight="1" x14ac:dyDescent="0.3">
      <c r="A413" s="102"/>
      <c r="B413" s="103"/>
      <c r="C413" s="104"/>
      <c r="D413" s="105"/>
      <c r="E413" s="105"/>
      <c r="F413" s="105"/>
      <c r="G413" s="89"/>
      <c r="H413" s="194"/>
      <c r="I413" s="195"/>
      <c r="J413" s="13"/>
      <c r="K413" s="13"/>
      <c r="L413" s="13"/>
    </row>
    <row r="414" spans="1:12" ht="15" hidden="1" customHeight="1" x14ac:dyDescent="0.3">
      <c r="A414" s="106" t="s">
        <v>29</v>
      </c>
      <c r="B414" s="107" t="s">
        <v>206</v>
      </c>
      <c r="C414" s="108">
        <f>SUBTOTAL(9,C415:C429)</f>
        <v>0</v>
      </c>
      <c r="D414" s="108">
        <f>SUBTOTAL(9,D415:D429)</f>
        <v>0</v>
      </c>
      <c r="E414" s="108">
        <f>SUBTOTAL(9,E415:E429)</f>
        <v>1105660</v>
      </c>
      <c r="F414" s="108">
        <f>G414-D414</f>
        <v>0</v>
      </c>
      <c r="G414" s="108">
        <f>SUBTOTAL(9,G415:G429)</f>
        <v>0</v>
      </c>
      <c r="H414" s="198" t="str">
        <f>IF(C414&lt;&gt;0,E414/C414,"-")</f>
        <v>-</v>
      </c>
      <c r="I414" s="199" t="str">
        <f>IF(D414&lt;&gt;0,E414/D414,"-")</f>
        <v>-</v>
      </c>
      <c r="J414" s="17">
        <f>SUBTOTAL(9,J415:J429)</f>
        <v>0</v>
      </c>
      <c r="K414" s="17">
        <f>SUBTOTAL(9,K415:K429)</f>
        <v>0</v>
      </c>
      <c r="L414" s="17">
        <f>SUBTOTAL(9,L415:L429)</f>
        <v>0</v>
      </c>
    </row>
    <row r="415" spans="1:12" ht="30" hidden="1" customHeight="1" x14ac:dyDescent="0.3">
      <c r="A415" s="102"/>
      <c r="B415" s="103"/>
      <c r="C415" s="104"/>
      <c r="D415" s="111"/>
      <c r="E415" s="111"/>
      <c r="F415" s="111"/>
      <c r="G415" s="89"/>
      <c r="H415" s="194"/>
      <c r="I415" s="195"/>
      <c r="J415" s="13"/>
      <c r="K415" s="13"/>
      <c r="L415" s="13"/>
    </row>
    <row r="416" spans="1:12" ht="15" hidden="1" customHeight="1" x14ac:dyDescent="0.3">
      <c r="A416" s="112" t="s">
        <v>29</v>
      </c>
      <c r="B416" s="113" t="s">
        <v>206</v>
      </c>
      <c r="C416" s="114">
        <f>SUBTOTAL(9,C417:C428)</f>
        <v>0</v>
      </c>
      <c r="D416" s="114">
        <f>SUBTOTAL(9,D417:D428)</f>
        <v>0</v>
      </c>
      <c r="E416" s="114">
        <f>SUBTOTAL(9,E417:E428)</f>
        <v>1105660</v>
      </c>
      <c r="F416" s="114">
        <f>G416-D416</f>
        <v>0</v>
      </c>
      <c r="G416" s="114">
        <f>SUBTOTAL(9,G417:G428)</f>
        <v>0</v>
      </c>
      <c r="H416" s="200" t="str">
        <f>IF(C416&lt;&gt;0,E416/C416,"-")</f>
        <v>-</v>
      </c>
      <c r="I416" s="201" t="str">
        <f>IF(D416&lt;&gt;0,E416/D416,"-")</f>
        <v>-</v>
      </c>
      <c r="J416" s="20">
        <f>SUBTOTAL(9,J417:J428)</f>
        <v>0</v>
      </c>
      <c r="K416" s="20">
        <f>SUBTOTAL(9,K417:K428)</f>
        <v>0</v>
      </c>
      <c r="L416" s="20">
        <f>SUBTOTAL(9,L417:L428)</f>
        <v>0</v>
      </c>
    </row>
    <row r="417" spans="1:12" ht="30" hidden="1" customHeight="1" x14ac:dyDescent="0.3">
      <c r="A417" s="102"/>
      <c r="B417" s="103"/>
      <c r="C417" s="104"/>
      <c r="D417" s="117"/>
      <c r="E417" s="117"/>
      <c r="F417" s="117"/>
      <c r="G417" s="89"/>
      <c r="H417" s="194"/>
      <c r="I417" s="195"/>
      <c r="J417" s="13"/>
      <c r="K417" s="13"/>
      <c r="L417" s="13"/>
    </row>
    <row r="418" spans="1:12" ht="15" hidden="1" customHeight="1" x14ac:dyDescent="0.3">
      <c r="A418" s="118" t="s">
        <v>29</v>
      </c>
      <c r="B418" s="119" t="s">
        <v>206</v>
      </c>
      <c r="C418" s="120">
        <f>SUBTOTAL(9,C419:C427)</f>
        <v>0</v>
      </c>
      <c r="D418" s="120">
        <f>SUBTOTAL(9,D419:D427)</f>
        <v>0</v>
      </c>
      <c r="E418" s="120">
        <f>SUBTOTAL(9,E419:E427)</f>
        <v>1105660</v>
      </c>
      <c r="F418" s="120">
        <f>G418-D418</f>
        <v>0</v>
      </c>
      <c r="G418" s="120">
        <f>SUBTOTAL(9,G419:G427)</f>
        <v>0</v>
      </c>
      <c r="H418" s="202" t="str">
        <f>IF(C418&lt;&gt;0,E418/C418,"-")</f>
        <v>-</v>
      </c>
      <c r="I418" s="203" t="str">
        <f>IF(D418&lt;&gt;0,E418/D418,"-")</f>
        <v>-</v>
      </c>
      <c r="J418" s="21">
        <f>SUBTOTAL(9,J419:J427)</f>
        <v>0</v>
      </c>
      <c r="K418" s="21">
        <f>SUBTOTAL(9,K419:K427)</f>
        <v>0</v>
      </c>
      <c r="L418" s="21">
        <f>SUBTOTAL(9,L419:L427)</f>
        <v>0</v>
      </c>
    </row>
    <row r="419" spans="1:12" ht="30" hidden="1" customHeight="1" x14ac:dyDescent="0.3">
      <c r="A419" s="102"/>
      <c r="B419" s="103"/>
      <c r="C419" s="104"/>
      <c r="D419" s="123"/>
      <c r="E419" s="123"/>
      <c r="F419" s="123"/>
      <c r="G419" s="89"/>
      <c r="H419" s="194"/>
      <c r="I419" s="195"/>
      <c r="J419" s="13"/>
      <c r="K419" s="13"/>
      <c r="L419" s="13"/>
    </row>
    <row r="420" spans="1:12" ht="15" hidden="1" customHeight="1" x14ac:dyDescent="0.3">
      <c r="A420" s="124" t="s">
        <v>29</v>
      </c>
      <c r="B420" s="125" t="s">
        <v>206</v>
      </c>
      <c r="C420" s="126">
        <f>SUBTOTAL(9,C421:C426)</f>
        <v>0</v>
      </c>
      <c r="D420" s="126">
        <f>SUBTOTAL(9,D421:D426)</f>
        <v>0</v>
      </c>
      <c r="E420" s="126">
        <f>SUBTOTAL(9,E421:E426)</f>
        <v>1105660</v>
      </c>
      <c r="F420" s="126">
        <f>G420-D420</f>
        <v>0</v>
      </c>
      <c r="G420" s="126">
        <f>SUBTOTAL(9,G421:G426)</f>
        <v>0</v>
      </c>
      <c r="H420" s="204" t="str">
        <f>IF(C420&lt;&gt;0,E420/C420,"-")</f>
        <v>-</v>
      </c>
      <c r="I420" s="205" t="str">
        <f>IF(D420&lt;&gt;0,E420/D420,"-")</f>
        <v>-</v>
      </c>
      <c r="J420" s="18">
        <f>SUBTOTAL(9,J421:J426)</f>
        <v>0</v>
      </c>
      <c r="K420" s="18">
        <f>SUBTOTAL(9,K421:K426)</f>
        <v>0</v>
      </c>
      <c r="L420" s="18">
        <f>SUBTOTAL(9,L421:L426)</f>
        <v>0</v>
      </c>
    </row>
    <row r="421" spans="1:12" ht="22.5" hidden="1" customHeight="1" x14ac:dyDescent="0.3">
      <c r="A421" s="102"/>
      <c r="B421" s="103"/>
      <c r="C421" s="104"/>
      <c r="D421" s="123"/>
      <c r="E421" s="123"/>
      <c r="F421" s="123"/>
      <c r="G421" s="123"/>
      <c r="H421" s="206"/>
      <c r="I421" s="207"/>
      <c r="J421" s="70"/>
      <c r="K421" s="70"/>
      <c r="L421" s="70"/>
    </row>
    <row r="422" spans="1:12" ht="15" hidden="1" customHeight="1" x14ac:dyDescent="0.3">
      <c r="A422" s="131" t="s">
        <v>29</v>
      </c>
      <c r="B422" s="132" t="s">
        <v>206</v>
      </c>
      <c r="C422" s="123">
        <f>SUBTOTAL(9,C423:C425)</f>
        <v>0</v>
      </c>
      <c r="D422" s="123">
        <f>SUBTOTAL(9,D423:D425)</f>
        <v>0</v>
      </c>
      <c r="E422" s="123">
        <f>SUBTOTAL(9,E423:E425)</f>
        <v>1105660</v>
      </c>
      <c r="F422" s="123">
        <f>G422-D422</f>
        <v>0</v>
      </c>
      <c r="G422" s="123">
        <f>SUBTOTAL(9,G423:G425)</f>
        <v>0</v>
      </c>
      <c r="H422" s="206" t="str">
        <f>IF(C422&lt;&gt;0,E422/C422,"-")</f>
        <v>-</v>
      </c>
      <c r="I422" s="207" t="str">
        <f>IF(D422&lt;&gt;0,E422/D422,"-")</f>
        <v>-</v>
      </c>
      <c r="J422" s="70">
        <f>SUBTOTAL(9,J423:J425)</f>
        <v>0</v>
      </c>
      <c r="K422" s="70">
        <f>SUBTOTAL(9,K423:K425)</f>
        <v>0</v>
      </c>
      <c r="L422" s="70">
        <f>SUBTOTAL(9,L423:L425)</f>
        <v>0</v>
      </c>
    </row>
    <row r="423" spans="1:12" ht="30" hidden="1" customHeight="1" x14ac:dyDescent="0.3">
      <c r="A423" s="102"/>
      <c r="B423" s="103"/>
      <c r="C423" s="104"/>
      <c r="D423" s="133"/>
      <c r="E423" s="133"/>
      <c r="F423" s="133"/>
      <c r="G423" s="89"/>
      <c r="H423" s="194"/>
      <c r="I423" s="195"/>
      <c r="J423" s="13"/>
      <c r="K423" s="13"/>
      <c r="L423" s="13"/>
    </row>
    <row r="424" spans="1:12" ht="15" customHeight="1" x14ac:dyDescent="0.3">
      <c r="A424" s="134" t="s">
        <v>81</v>
      </c>
      <c r="B424" s="135" t="s">
        <v>217</v>
      </c>
      <c r="C424" s="136">
        <v>0</v>
      </c>
      <c r="D424" s="136">
        <v>0</v>
      </c>
      <c r="E424" s="136">
        <v>1105660</v>
      </c>
      <c r="F424" s="136">
        <f>G424-D424</f>
        <v>0</v>
      </c>
      <c r="G424" s="136"/>
      <c r="H424" s="190" t="str">
        <f>IF(C424&lt;&gt;0,0/C424,"-")</f>
        <v>-</v>
      </c>
      <c r="I424" s="191" t="str">
        <f>IF(D424&lt;&gt;0,E424/D424,"-")</f>
        <v>-</v>
      </c>
      <c r="J424" s="3">
        <v>0</v>
      </c>
      <c r="K424" s="24">
        <v>0</v>
      </c>
      <c r="L424" s="24">
        <v>0</v>
      </c>
    </row>
    <row r="425" spans="1:12" hidden="1" x14ac:dyDescent="0.3">
      <c r="A425" s="102"/>
      <c r="B425" s="103"/>
      <c r="C425" s="104"/>
      <c r="D425" s="136"/>
      <c r="E425" s="136"/>
      <c r="F425" s="136"/>
      <c r="G425" s="136"/>
      <c r="H425" s="190"/>
      <c r="I425" s="191"/>
      <c r="J425" s="3"/>
      <c r="K425" s="3"/>
      <c r="L425" s="3"/>
    </row>
    <row r="426" spans="1:12" hidden="1" x14ac:dyDescent="0.3">
      <c r="A426" s="102"/>
      <c r="B426" s="103"/>
      <c r="C426" s="104"/>
      <c r="D426" s="104"/>
      <c r="E426" s="104"/>
      <c r="F426" s="104"/>
      <c r="G426" s="89"/>
      <c r="H426" s="194"/>
      <c r="I426" s="195"/>
      <c r="J426" s="13"/>
      <c r="K426" s="13"/>
      <c r="L426" s="13"/>
    </row>
    <row r="427" spans="1:12" ht="20.100000000000001" hidden="1" customHeight="1" x14ac:dyDescent="0.3">
      <c r="A427" s="102"/>
      <c r="B427" s="103"/>
      <c r="C427" s="104"/>
      <c r="D427" s="104"/>
      <c r="E427" s="104"/>
      <c r="F427" s="104"/>
      <c r="G427" s="89"/>
      <c r="H427" s="194"/>
      <c r="I427" s="195"/>
      <c r="J427" s="13"/>
      <c r="K427" s="13"/>
      <c r="L427" s="13"/>
    </row>
    <row r="428" spans="1:12" ht="20.100000000000001" hidden="1" customHeight="1" x14ac:dyDescent="0.3">
      <c r="A428" s="102"/>
      <c r="B428" s="103"/>
      <c r="C428" s="104"/>
      <c r="D428" s="104"/>
      <c r="E428" s="104"/>
      <c r="F428" s="104"/>
      <c r="G428" s="89"/>
      <c r="H428" s="194"/>
      <c r="I428" s="195"/>
      <c r="J428" s="13"/>
      <c r="K428" s="13"/>
      <c r="L428" s="13"/>
    </row>
    <row r="429" spans="1:12" ht="20.100000000000001" hidden="1" customHeight="1" x14ac:dyDescent="0.3">
      <c r="A429" s="102"/>
      <c r="B429" s="103"/>
      <c r="C429" s="104"/>
      <c r="D429" s="104"/>
      <c r="E429" s="104"/>
      <c r="F429" s="104"/>
      <c r="G429" s="89"/>
      <c r="H429" s="194"/>
      <c r="I429" s="195"/>
      <c r="J429" s="13"/>
      <c r="K429" s="13"/>
      <c r="L429" s="13"/>
    </row>
    <row r="430" spans="1:12" ht="20.100000000000001" hidden="1" customHeight="1" x14ac:dyDescent="0.3">
      <c r="A430" s="102"/>
      <c r="B430" s="103"/>
      <c r="C430" s="104"/>
      <c r="D430" s="104"/>
      <c r="E430" s="104"/>
      <c r="F430" s="104"/>
      <c r="G430" s="89"/>
      <c r="H430" s="194"/>
      <c r="I430" s="195"/>
      <c r="J430" s="13"/>
      <c r="K430" s="13"/>
      <c r="L430" s="13"/>
    </row>
    <row r="431" spans="1:12" ht="20.100000000000001" hidden="1" customHeight="1" x14ac:dyDescent="0.3">
      <c r="A431" s="102"/>
      <c r="B431" s="103"/>
      <c r="C431" s="104"/>
      <c r="D431" s="104"/>
      <c r="E431" s="104"/>
      <c r="F431" s="104"/>
      <c r="G431" s="89"/>
      <c r="H431" s="194"/>
      <c r="I431" s="195"/>
      <c r="J431" s="13"/>
      <c r="K431" s="13"/>
      <c r="L431" s="13"/>
    </row>
    <row r="432" spans="1:12" s="11" customFormat="1" ht="18" customHeight="1" x14ac:dyDescent="0.3">
      <c r="A432" s="346" t="s">
        <v>9</v>
      </c>
      <c r="B432" s="347" t="s">
        <v>228</v>
      </c>
      <c r="C432" s="331">
        <f>SUBTOTAL(9,C433:C453)</f>
        <v>0</v>
      </c>
      <c r="D432" s="331">
        <f>SUBTOTAL(9,D433:D453)</f>
        <v>473000</v>
      </c>
      <c r="E432" s="331">
        <f>SUBTOTAL(9,E433:E453)</f>
        <v>15000</v>
      </c>
      <c r="F432" s="331">
        <f>G432-D432</f>
        <v>-473000</v>
      </c>
      <c r="G432" s="331">
        <f>SUBTOTAL(9,G433:G453)</f>
        <v>0</v>
      </c>
      <c r="H432" s="332" t="str">
        <f>IF(C432&lt;&gt;0,E432/C432,"-")</f>
        <v>-</v>
      </c>
      <c r="I432" s="333">
        <f>IF(D432&lt;&gt;0,E432/D432,"-")*100</f>
        <v>3.1712473572938689</v>
      </c>
      <c r="J432" s="10">
        <f>SUBTOTAL(9,J433:J453)</f>
        <v>473000</v>
      </c>
      <c r="K432" s="10">
        <f>SUBTOTAL(9,K433:K453)</f>
        <v>473000</v>
      </c>
      <c r="L432" s="10">
        <f>SUBTOTAL(9,L433:L453)</f>
        <v>0</v>
      </c>
    </row>
    <row r="433" spans="1:12" ht="30" hidden="1" customHeight="1" x14ac:dyDescent="0.3">
      <c r="A433" s="102"/>
      <c r="B433" s="165"/>
      <c r="C433" s="166"/>
      <c r="D433" s="166"/>
      <c r="E433" s="166"/>
      <c r="F433" s="166"/>
      <c r="G433" s="89"/>
      <c r="H433" s="194"/>
      <c r="I433" s="187" t="e">
        <f t="shared" ref="I433:I446" si="24">IF(D433&lt;&gt;0,E433/D433,"-")*100</f>
        <v>#VALUE!</v>
      </c>
      <c r="J433" s="13"/>
      <c r="K433" s="13"/>
      <c r="L433" s="13"/>
    </row>
    <row r="434" spans="1:12" s="11" customFormat="1" ht="18" customHeight="1" x14ac:dyDescent="0.3">
      <c r="A434" s="97" t="s">
        <v>30</v>
      </c>
      <c r="B434" s="98" t="s">
        <v>220</v>
      </c>
      <c r="C434" s="99">
        <f>SUBTOTAL(9,C435:C452)</f>
        <v>0</v>
      </c>
      <c r="D434" s="99">
        <f>SUBTOTAL(9,D435:D452)</f>
        <v>473000</v>
      </c>
      <c r="E434" s="99">
        <f>SUBTOTAL(9,E435:E452)</f>
        <v>15000</v>
      </c>
      <c r="F434" s="99">
        <f>G434-D434</f>
        <v>-473000</v>
      </c>
      <c r="G434" s="99">
        <f>SUBTOTAL(9,G435:G452)</f>
        <v>0</v>
      </c>
      <c r="H434" s="209" t="str">
        <f>IF(C434&lt;&gt;0,E434/C434,"-")</f>
        <v>-</v>
      </c>
      <c r="I434" s="210">
        <f t="shared" si="24"/>
        <v>3.1712473572938689</v>
      </c>
      <c r="J434" s="15">
        <f>SUBTOTAL(9,J435:J452)</f>
        <v>473000</v>
      </c>
      <c r="K434" s="15">
        <f>SUBTOTAL(9,K435:K452)</f>
        <v>473000</v>
      </c>
      <c r="L434" s="15">
        <f>SUBTOTAL(9,L435:L452)</f>
        <v>0</v>
      </c>
    </row>
    <row r="435" spans="1:12" ht="30" hidden="1" customHeight="1" x14ac:dyDescent="0.3">
      <c r="A435" s="102"/>
      <c r="B435" s="103"/>
      <c r="C435" s="104"/>
      <c r="D435" s="105"/>
      <c r="E435" s="105"/>
      <c r="F435" s="105"/>
      <c r="G435" s="89"/>
      <c r="H435" s="194"/>
      <c r="I435" s="187" t="e">
        <f t="shared" si="24"/>
        <v>#VALUE!</v>
      </c>
      <c r="J435" s="13"/>
      <c r="K435" s="13"/>
      <c r="L435" s="13"/>
    </row>
    <row r="436" spans="1:12" ht="15" hidden="1" customHeight="1" x14ac:dyDescent="0.3">
      <c r="A436" s="106" t="s">
        <v>30</v>
      </c>
      <c r="B436" s="107" t="s">
        <v>220</v>
      </c>
      <c r="C436" s="108">
        <f>SUBTOTAL(9,C437:C451)</f>
        <v>0</v>
      </c>
      <c r="D436" s="108">
        <f>SUBTOTAL(9,D437:D451)</f>
        <v>473000</v>
      </c>
      <c r="E436" s="108">
        <f>SUBTOTAL(9,E437:E451)</f>
        <v>15000</v>
      </c>
      <c r="F436" s="108">
        <f>G436-D436</f>
        <v>-473000</v>
      </c>
      <c r="G436" s="108">
        <f>SUBTOTAL(9,G437:G451)</f>
        <v>0</v>
      </c>
      <c r="H436" s="198" t="str">
        <f>IF(C436&lt;&gt;0,E436/C436,"-")</f>
        <v>-</v>
      </c>
      <c r="I436" s="187">
        <f t="shared" si="24"/>
        <v>3.1712473572938689</v>
      </c>
      <c r="J436" s="17">
        <f>SUBTOTAL(9,J437:J451)</f>
        <v>473000</v>
      </c>
      <c r="K436" s="17">
        <f>SUBTOTAL(9,K437:K451)</f>
        <v>473000</v>
      </c>
      <c r="L436" s="17">
        <f>SUBTOTAL(9,L437:L451)</f>
        <v>0</v>
      </c>
    </row>
    <row r="437" spans="1:12" ht="30" hidden="1" customHeight="1" x14ac:dyDescent="0.3">
      <c r="A437" s="102"/>
      <c r="B437" s="103"/>
      <c r="C437" s="104"/>
      <c r="D437" s="111"/>
      <c r="E437" s="111"/>
      <c r="F437" s="111"/>
      <c r="G437" s="89"/>
      <c r="H437" s="194"/>
      <c r="I437" s="187" t="e">
        <f t="shared" si="24"/>
        <v>#VALUE!</v>
      </c>
      <c r="J437" s="13"/>
      <c r="K437" s="13"/>
      <c r="L437" s="13"/>
    </row>
    <row r="438" spans="1:12" ht="15" hidden="1" customHeight="1" x14ac:dyDescent="0.3">
      <c r="A438" s="112" t="s">
        <v>30</v>
      </c>
      <c r="B438" s="113" t="s">
        <v>220</v>
      </c>
      <c r="C438" s="114">
        <f>SUBTOTAL(9,C439:C450)</f>
        <v>0</v>
      </c>
      <c r="D438" s="114">
        <f>SUBTOTAL(9,D439:D450)</f>
        <v>473000</v>
      </c>
      <c r="E438" s="114">
        <f>SUBTOTAL(9,E439:E450)</f>
        <v>15000</v>
      </c>
      <c r="F438" s="114">
        <f>G438-D438</f>
        <v>-473000</v>
      </c>
      <c r="G438" s="114">
        <f>SUBTOTAL(9,G439:G450)</f>
        <v>0</v>
      </c>
      <c r="H438" s="200" t="str">
        <f>IF(C438&lt;&gt;0,E438/C438,"-")</f>
        <v>-</v>
      </c>
      <c r="I438" s="187">
        <f t="shared" si="24"/>
        <v>3.1712473572938689</v>
      </c>
      <c r="J438" s="20">
        <f>SUBTOTAL(9,J439:J450)</f>
        <v>473000</v>
      </c>
      <c r="K438" s="20">
        <f>SUBTOTAL(9,K439:K450)</f>
        <v>473000</v>
      </c>
      <c r="L438" s="20">
        <f>SUBTOTAL(9,L439:L450)</f>
        <v>0</v>
      </c>
    </row>
    <row r="439" spans="1:12" ht="30" hidden="1" customHeight="1" x14ac:dyDescent="0.3">
      <c r="A439" s="102"/>
      <c r="B439" s="103"/>
      <c r="C439" s="104"/>
      <c r="D439" s="117"/>
      <c r="E439" s="117"/>
      <c r="F439" s="117"/>
      <c r="G439" s="89"/>
      <c r="H439" s="194"/>
      <c r="I439" s="187" t="e">
        <f t="shared" si="24"/>
        <v>#VALUE!</v>
      </c>
      <c r="J439" s="13"/>
      <c r="K439" s="13"/>
      <c r="L439" s="13"/>
    </row>
    <row r="440" spans="1:12" ht="15" hidden="1" customHeight="1" x14ac:dyDescent="0.3">
      <c r="A440" s="118" t="s">
        <v>30</v>
      </c>
      <c r="B440" s="119" t="s">
        <v>220</v>
      </c>
      <c r="C440" s="120">
        <f>SUBTOTAL(9,C441:C449)</f>
        <v>0</v>
      </c>
      <c r="D440" s="120">
        <f>SUBTOTAL(9,D441:D449)</f>
        <v>473000</v>
      </c>
      <c r="E440" s="120">
        <f>SUBTOTAL(9,E441:E449)</f>
        <v>15000</v>
      </c>
      <c r="F440" s="120">
        <f>G440-D440</f>
        <v>-473000</v>
      </c>
      <c r="G440" s="120">
        <f>SUBTOTAL(9,G441:G449)</f>
        <v>0</v>
      </c>
      <c r="H440" s="202" t="str">
        <f>IF(C440&lt;&gt;0,E440/C440,"-")</f>
        <v>-</v>
      </c>
      <c r="I440" s="187">
        <f t="shared" si="24"/>
        <v>3.1712473572938689</v>
      </c>
      <c r="J440" s="21">
        <f>SUBTOTAL(9,J441:J449)</f>
        <v>473000</v>
      </c>
      <c r="K440" s="21">
        <f>SUBTOTAL(9,K441:K449)</f>
        <v>473000</v>
      </c>
      <c r="L440" s="21">
        <f>SUBTOTAL(9,L441:L449)</f>
        <v>0</v>
      </c>
    </row>
    <row r="441" spans="1:12" ht="30" hidden="1" customHeight="1" x14ac:dyDescent="0.3">
      <c r="A441" s="102"/>
      <c r="B441" s="103"/>
      <c r="C441" s="104"/>
      <c r="D441" s="123"/>
      <c r="E441" s="123"/>
      <c r="F441" s="123"/>
      <c r="G441" s="89"/>
      <c r="H441" s="194"/>
      <c r="I441" s="187" t="e">
        <f t="shared" si="24"/>
        <v>#VALUE!</v>
      </c>
      <c r="J441" s="13"/>
      <c r="K441" s="13"/>
      <c r="L441" s="13"/>
    </row>
    <row r="442" spans="1:12" ht="15" hidden="1" customHeight="1" x14ac:dyDescent="0.3">
      <c r="A442" s="124" t="s">
        <v>30</v>
      </c>
      <c r="B442" s="125" t="s">
        <v>220</v>
      </c>
      <c r="C442" s="126">
        <f>SUBTOTAL(9,C443:C448)</f>
        <v>0</v>
      </c>
      <c r="D442" s="126">
        <f>SUBTOTAL(9,D443:D448)</f>
        <v>473000</v>
      </c>
      <c r="E442" s="126">
        <f>SUBTOTAL(9,E443:E448)</f>
        <v>15000</v>
      </c>
      <c r="F442" s="126">
        <f>G442-D442</f>
        <v>-473000</v>
      </c>
      <c r="G442" s="126">
        <f>SUBTOTAL(9,G443:G448)</f>
        <v>0</v>
      </c>
      <c r="H442" s="204" t="str">
        <f>IF(C442&lt;&gt;0,E442/C442,"-")</f>
        <v>-</v>
      </c>
      <c r="I442" s="187">
        <f t="shared" si="24"/>
        <v>3.1712473572938689</v>
      </c>
      <c r="J442" s="18">
        <f>SUBTOTAL(9,J443:J448)</f>
        <v>473000</v>
      </c>
      <c r="K442" s="18">
        <f>SUBTOTAL(9,K443:K448)</f>
        <v>473000</v>
      </c>
      <c r="L442" s="18">
        <f>SUBTOTAL(9,L443:L448)</f>
        <v>0</v>
      </c>
    </row>
    <row r="443" spans="1:12" ht="22.5" hidden="1" customHeight="1" x14ac:dyDescent="0.3">
      <c r="A443" s="102"/>
      <c r="B443" s="103"/>
      <c r="C443" s="104"/>
      <c r="D443" s="123"/>
      <c r="E443" s="123"/>
      <c r="F443" s="123"/>
      <c r="G443" s="123"/>
      <c r="H443" s="206"/>
      <c r="I443" s="187" t="e">
        <f t="shared" si="24"/>
        <v>#VALUE!</v>
      </c>
      <c r="J443" s="70"/>
      <c r="K443" s="70"/>
      <c r="L443" s="70"/>
    </row>
    <row r="444" spans="1:12" ht="15" hidden="1" customHeight="1" x14ac:dyDescent="0.3">
      <c r="A444" s="131" t="s">
        <v>30</v>
      </c>
      <c r="B444" s="132" t="s">
        <v>220</v>
      </c>
      <c r="C444" s="123">
        <f>SUBTOTAL(9,C445:C447)</f>
        <v>0</v>
      </c>
      <c r="D444" s="123">
        <f>SUBTOTAL(9,D445:D447)</f>
        <v>473000</v>
      </c>
      <c r="E444" s="123">
        <f>SUBTOTAL(9,E445:E447)</f>
        <v>15000</v>
      </c>
      <c r="F444" s="123">
        <f>G444-D444</f>
        <v>-473000</v>
      </c>
      <c r="G444" s="123">
        <f>SUBTOTAL(9,G445:G447)</f>
        <v>0</v>
      </c>
      <c r="H444" s="206" t="str">
        <f>IF(C444&lt;&gt;0,E444/C444,"-")</f>
        <v>-</v>
      </c>
      <c r="I444" s="187">
        <f t="shared" si="24"/>
        <v>3.1712473572938689</v>
      </c>
      <c r="J444" s="70">
        <f>SUBTOTAL(9,J445:J447)</f>
        <v>473000</v>
      </c>
      <c r="K444" s="70">
        <f>SUBTOTAL(9,K445:K447)</f>
        <v>473000</v>
      </c>
      <c r="L444" s="70">
        <f>SUBTOTAL(9,L445:L447)</f>
        <v>0</v>
      </c>
    </row>
    <row r="445" spans="1:12" ht="30" hidden="1" customHeight="1" x14ac:dyDescent="0.3">
      <c r="A445" s="102"/>
      <c r="B445" s="103"/>
      <c r="C445" s="104"/>
      <c r="D445" s="133"/>
      <c r="E445" s="133"/>
      <c r="F445" s="133"/>
      <c r="G445" s="89"/>
      <c r="H445" s="194"/>
      <c r="I445" s="187" t="e">
        <f t="shared" si="24"/>
        <v>#VALUE!</v>
      </c>
      <c r="J445" s="13"/>
      <c r="K445" s="13"/>
      <c r="L445" s="13"/>
    </row>
    <row r="446" spans="1:12" ht="15" customHeight="1" x14ac:dyDescent="0.3">
      <c r="A446" s="134" t="s">
        <v>82</v>
      </c>
      <c r="B446" s="135" t="s">
        <v>207</v>
      </c>
      <c r="C446" s="136">
        <v>0</v>
      </c>
      <c r="D446" s="136">
        <v>473000</v>
      </c>
      <c r="E446" s="136">
        <v>15000</v>
      </c>
      <c r="F446" s="136">
        <f>G446-D446</f>
        <v>-473000</v>
      </c>
      <c r="G446" s="136"/>
      <c r="H446" s="190" t="str">
        <f>IF(C446&lt;&gt;0,0/C446,"-")</f>
        <v>-</v>
      </c>
      <c r="I446" s="214">
        <f t="shared" si="24"/>
        <v>3.1712473572938689</v>
      </c>
      <c r="J446" s="3">
        <v>473000</v>
      </c>
      <c r="K446" s="24">
        <v>473000</v>
      </c>
      <c r="L446" s="24">
        <v>0</v>
      </c>
    </row>
    <row r="447" spans="1:12" hidden="1" x14ac:dyDescent="0.3">
      <c r="A447" s="102"/>
      <c r="B447" s="103"/>
      <c r="C447" s="104"/>
      <c r="D447" s="136"/>
      <c r="E447" s="136"/>
      <c r="F447" s="136"/>
      <c r="G447" s="136"/>
      <c r="H447" s="190"/>
      <c r="I447" s="191"/>
      <c r="J447" s="3"/>
      <c r="K447" s="3"/>
      <c r="L447" s="3"/>
    </row>
    <row r="448" spans="1:12" hidden="1" x14ac:dyDescent="0.3">
      <c r="A448" s="102"/>
      <c r="B448" s="103"/>
      <c r="C448" s="104"/>
      <c r="D448" s="104"/>
      <c r="E448" s="104"/>
      <c r="F448" s="104"/>
      <c r="G448" s="89"/>
      <c r="H448" s="194"/>
      <c r="I448" s="195"/>
      <c r="J448" s="13"/>
      <c r="K448" s="13"/>
      <c r="L448" s="13"/>
    </row>
    <row r="449" spans="1:12" ht="20.100000000000001" hidden="1" customHeight="1" x14ac:dyDescent="0.3">
      <c r="A449" s="102"/>
      <c r="B449" s="103"/>
      <c r="C449" s="104"/>
      <c r="D449" s="104"/>
      <c r="E449" s="104"/>
      <c r="F449" s="104"/>
      <c r="G449" s="89"/>
      <c r="H449" s="194"/>
      <c r="I449" s="195"/>
      <c r="J449" s="13"/>
      <c r="K449" s="13"/>
      <c r="L449" s="13"/>
    </row>
    <row r="450" spans="1:12" ht="20.100000000000001" hidden="1" customHeight="1" x14ac:dyDescent="0.3">
      <c r="A450" s="102"/>
      <c r="B450" s="103"/>
      <c r="C450" s="104"/>
      <c r="D450" s="104"/>
      <c r="E450" s="104"/>
      <c r="F450" s="104"/>
      <c r="G450" s="89"/>
      <c r="H450" s="194"/>
      <c r="I450" s="195"/>
      <c r="J450" s="13"/>
      <c r="K450" s="13"/>
      <c r="L450" s="13"/>
    </row>
    <row r="451" spans="1:12" ht="20.100000000000001" hidden="1" customHeight="1" x14ac:dyDescent="0.3">
      <c r="A451" s="102"/>
      <c r="B451" s="103"/>
      <c r="C451" s="104"/>
      <c r="D451" s="104"/>
      <c r="E451" s="104"/>
      <c r="F451" s="104"/>
      <c r="G451" s="89"/>
      <c r="H451" s="194"/>
      <c r="I451" s="195"/>
      <c r="J451" s="13"/>
      <c r="K451" s="13"/>
      <c r="L451" s="13"/>
    </row>
    <row r="452" spans="1:12" ht="20.100000000000001" hidden="1" customHeight="1" x14ac:dyDescent="0.3">
      <c r="A452" s="102"/>
      <c r="B452" s="103"/>
      <c r="C452" s="104"/>
      <c r="D452" s="104"/>
      <c r="E452" s="104"/>
      <c r="F452" s="104"/>
      <c r="G452" s="89"/>
      <c r="H452" s="194"/>
      <c r="I452" s="195"/>
      <c r="J452" s="13"/>
      <c r="K452" s="13"/>
      <c r="L452" s="13"/>
    </row>
    <row r="453" spans="1:12" ht="20.100000000000001" hidden="1" customHeight="1" x14ac:dyDescent="0.3">
      <c r="A453" s="102"/>
      <c r="B453" s="103"/>
      <c r="C453" s="104"/>
      <c r="D453" s="104"/>
      <c r="E453" s="104"/>
      <c r="F453" s="104"/>
      <c r="G453" s="89"/>
      <c r="H453" s="194"/>
      <c r="I453" s="195"/>
      <c r="J453" s="13"/>
      <c r="K453" s="13"/>
      <c r="L453" s="13"/>
    </row>
    <row r="454" spans="1:12" s="11" customFormat="1" ht="18" customHeight="1" x14ac:dyDescent="0.3">
      <c r="A454" s="346" t="s">
        <v>10</v>
      </c>
      <c r="B454" s="347" t="s">
        <v>119</v>
      </c>
      <c r="C454" s="331">
        <f>SUBTOTAL(9,C455:C477)</f>
        <v>103545</v>
      </c>
      <c r="D454" s="331">
        <f>SUBTOTAL(9,D455:D477)</f>
        <v>604500</v>
      </c>
      <c r="E454" s="331">
        <f>SUBTOTAL(9,E455:E477)</f>
        <v>141829</v>
      </c>
      <c r="F454" s="331">
        <f>G454-D454</f>
        <v>-604500</v>
      </c>
      <c r="G454" s="331">
        <f>SUBTOTAL(9,G455:G477)</f>
        <v>0</v>
      </c>
      <c r="H454" s="332">
        <f>IF(C454&lt;&gt;0,E454/C454,"-")*100</f>
        <v>136.97329663431358</v>
      </c>
      <c r="I454" s="333">
        <f>IF(D454&lt;&gt;0,E454/D454,"-")*100</f>
        <v>23.462200165425973</v>
      </c>
      <c r="J454" s="10">
        <f>SUBTOTAL(9,J455:J477)</f>
        <v>596500</v>
      </c>
      <c r="K454" s="10">
        <f>SUBTOTAL(9,K455:K477)</f>
        <v>596500</v>
      </c>
      <c r="L454" s="10">
        <f>SUBTOTAL(9,L455:L477)</f>
        <v>0</v>
      </c>
    </row>
    <row r="455" spans="1:12" ht="30" hidden="1" customHeight="1" x14ac:dyDescent="0.3">
      <c r="A455" s="102"/>
      <c r="B455" s="165"/>
      <c r="C455" s="166"/>
      <c r="D455" s="166"/>
      <c r="E455" s="166"/>
      <c r="F455" s="166"/>
      <c r="G455" s="89"/>
      <c r="H455" s="194"/>
      <c r="I455" s="195"/>
      <c r="J455" s="13"/>
      <c r="K455" s="13"/>
      <c r="L455" s="13"/>
    </row>
    <row r="456" spans="1:12" s="11" customFormat="1" ht="18" customHeight="1" x14ac:dyDescent="0.3">
      <c r="A456" s="97" t="s">
        <v>31</v>
      </c>
      <c r="B456" s="98" t="s">
        <v>161</v>
      </c>
      <c r="C456" s="99">
        <f>SUBTOTAL(9,C457:C476)</f>
        <v>102045</v>
      </c>
      <c r="D456" s="99">
        <f>SUBTOTAL(9,D457:D476)</f>
        <v>604500</v>
      </c>
      <c r="E456" s="99">
        <f>SUBTOTAL(9,E457:E476)</f>
        <v>141829</v>
      </c>
      <c r="F456" s="99">
        <f>G456-D456</f>
        <v>-604500</v>
      </c>
      <c r="G456" s="99">
        <f>SUBTOTAL(9,G457:G476)</f>
        <v>0</v>
      </c>
      <c r="H456" s="209">
        <f>IF(C456&lt;&gt;0,E456/C456,"-")*100</f>
        <v>138.98672154441667</v>
      </c>
      <c r="I456" s="210">
        <f>IF(D456&lt;&gt;0,E456/D456,"-")*100</f>
        <v>23.462200165425973</v>
      </c>
      <c r="J456" s="15">
        <f>SUBTOTAL(9,J457:J476)</f>
        <v>596500</v>
      </c>
      <c r="K456" s="15">
        <f>SUBTOTAL(9,K457:K476)</f>
        <v>596500</v>
      </c>
      <c r="L456" s="15">
        <f>SUBTOTAL(9,L457:L476)</f>
        <v>0</v>
      </c>
    </row>
    <row r="457" spans="1:12" ht="30" hidden="1" customHeight="1" x14ac:dyDescent="0.3">
      <c r="A457" s="102"/>
      <c r="B457" s="103"/>
      <c r="C457" s="104"/>
      <c r="D457" s="105"/>
      <c r="E457" s="105"/>
      <c r="F457" s="105"/>
      <c r="G457" s="89"/>
      <c r="H457" s="209" t="e">
        <f t="shared" ref="H457:H467" si="25">IF(C457&lt;&gt;0,E457/C457,"-")*100</f>
        <v>#VALUE!</v>
      </c>
      <c r="I457" s="195"/>
      <c r="J457" s="13"/>
      <c r="K457" s="13"/>
      <c r="L457" s="13"/>
    </row>
    <row r="458" spans="1:12" ht="15" hidden="1" customHeight="1" x14ac:dyDescent="0.3">
      <c r="A458" s="106" t="s">
        <v>31</v>
      </c>
      <c r="B458" s="107" t="s">
        <v>161</v>
      </c>
      <c r="C458" s="108">
        <f>SUBTOTAL(9,C459:C475)</f>
        <v>100545</v>
      </c>
      <c r="D458" s="108">
        <f>SUBTOTAL(9,D459:D475)</f>
        <v>604500</v>
      </c>
      <c r="E458" s="108">
        <f>SUBTOTAL(9,E459:E475)</f>
        <v>141829</v>
      </c>
      <c r="F458" s="108">
        <f>G458-D458</f>
        <v>-604500</v>
      </c>
      <c r="G458" s="108">
        <f>SUBTOTAL(9,G459:G475)</f>
        <v>0</v>
      </c>
      <c r="H458" s="209">
        <f t="shared" si="25"/>
        <v>141.06022179123775</v>
      </c>
      <c r="I458" s="199">
        <f>IF(D458&lt;&gt;0,E458/D458,"-")</f>
        <v>0.23462200165425973</v>
      </c>
      <c r="J458" s="17">
        <f>SUBTOTAL(9,J459:J475)</f>
        <v>596500</v>
      </c>
      <c r="K458" s="17">
        <f>SUBTOTAL(9,K459:K475)</f>
        <v>596500</v>
      </c>
      <c r="L458" s="17">
        <f>SUBTOTAL(9,L459:L475)</f>
        <v>0</v>
      </c>
    </row>
    <row r="459" spans="1:12" ht="30" hidden="1" customHeight="1" x14ac:dyDescent="0.3">
      <c r="A459" s="102"/>
      <c r="B459" s="103"/>
      <c r="C459" s="104"/>
      <c r="D459" s="111"/>
      <c r="E459" s="111"/>
      <c r="F459" s="111"/>
      <c r="G459" s="89"/>
      <c r="H459" s="209" t="e">
        <f t="shared" si="25"/>
        <v>#VALUE!</v>
      </c>
      <c r="I459" s="195"/>
      <c r="J459" s="13"/>
      <c r="K459" s="13"/>
      <c r="L459" s="13"/>
    </row>
    <row r="460" spans="1:12" ht="15" hidden="1" customHeight="1" x14ac:dyDescent="0.3">
      <c r="A460" s="112" t="s">
        <v>31</v>
      </c>
      <c r="B460" s="113" t="s">
        <v>161</v>
      </c>
      <c r="C460" s="114">
        <f>SUBTOTAL(9,C461:C474)</f>
        <v>100545</v>
      </c>
      <c r="D460" s="114">
        <f>SUBTOTAL(9,D461:D474)</f>
        <v>604500</v>
      </c>
      <c r="E460" s="114">
        <f>SUBTOTAL(9,E461:E474)</f>
        <v>141829</v>
      </c>
      <c r="F460" s="114">
        <f>G460-D460</f>
        <v>-604500</v>
      </c>
      <c r="G460" s="114">
        <f>SUBTOTAL(9,G461:G474)</f>
        <v>0</v>
      </c>
      <c r="H460" s="209">
        <f t="shared" si="25"/>
        <v>141.06022179123775</v>
      </c>
      <c r="I460" s="201">
        <f>IF(D460&lt;&gt;0,E460/D460,"-")</f>
        <v>0.23462200165425973</v>
      </c>
      <c r="J460" s="20">
        <f>SUBTOTAL(9,J461:J474)</f>
        <v>596500</v>
      </c>
      <c r="K460" s="20">
        <f>SUBTOTAL(9,K461:K474)</f>
        <v>596500</v>
      </c>
      <c r="L460" s="20">
        <f>SUBTOTAL(9,L461:L474)</f>
        <v>0</v>
      </c>
    </row>
    <row r="461" spans="1:12" ht="30" hidden="1" customHeight="1" x14ac:dyDescent="0.3">
      <c r="A461" s="102"/>
      <c r="B461" s="103"/>
      <c r="C461" s="104"/>
      <c r="D461" s="117"/>
      <c r="E461" s="117"/>
      <c r="F461" s="117"/>
      <c r="G461" s="89"/>
      <c r="H461" s="209" t="e">
        <f t="shared" si="25"/>
        <v>#VALUE!</v>
      </c>
      <c r="I461" s="195"/>
      <c r="J461" s="13"/>
      <c r="K461" s="13"/>
      <c r="L461" s="13"/>
    </row>
    <row r="462" spans="1:12" ht="15" hidden="1" customHeight="1" x14ac:dyDescent="0.3">
      <c r="A462" s="118" t="s">
        <v>31</v>
      </c>
      <c r="B462" s="119" t="s">
        <v>161</v>
      </c>
      <c r="C462" s="120">
        <f>SUBTOTAL(9,C463:C473)</f>
        <v>100545</v>
      </c>
      <c r="D462" s="120">
        <f>SUBTOTAL(9,D463:D473)</f>
        <v>604500</v>
      </c>
      <c r="E462" s="120">
        <f>SUBTOTAL(9,E463:E473)</f>
        <v>141829</v>
      </c>
      <c r="F462" s="120">
        <f>G462-D462</f>
        <v>-604500</v>
      </c>
      <c r="G462" s="120">
        <f>SUBTOTAL(9,G463:G473)</f>
        <v>0</v>
      </c>
      <c r="H462" s="209">
        <f t="shared" si="25"/>
        <v>141.06022179123775</v>
      </c>
      <c r="I462" s="203">
        <f>IF(D462&lt;&gt;0,E462/D462,"-")</f>
        <v>0.23462200165425973</v>
      </c>
      <c r="J462" s="21">
        <f>SUBTOTAL(9,J463:J473)</f>
        <v>596500</v>
      </c>
      <c r="K462" s="21">
        <f>SUBTOTAL(9,K463:K473)</f>
        <v>596500</v>
      </c>
      <c r="L462" s="21">
        <f>SUBTOTAL(9,L463:L473)</f>
        <v>0</v>
      </c>
    </row>
    <row r="463" spans="1:12" ht="30" hidden="1" customHeight="1" x14ac:dyDescent="0.3">
      <c r="A463" s="102"/>
      <c r="B463" s="103"/>
      <c r="C463" s="104"/>
      <c r="D463" s="123"/>
      <c r="E463" s="123"/>
      <c r="F463" s="123"/>
      <c r="G463" s="89"/>
      <c r="H463" s="209" t="e">
        <f t="shared" si="25"/>
        <v>#VALUE!</v>
      </c>
      <c r="I463" s="195"/>
      <c r="J463" s="13"/>
      <c r="K463" s="13"/>
      <c r="L463" s="13"/>
    </row>
    <row r="464" spans="1:12" ht="15" hidden="1" customHeight="1" x14ac:dyDescent="0.3">
      <c r="A464" s="124" t="s">
        <v>31</v>
      </c>
      <c r="B464" s="125" t="s">
        <v>161</v>
      </c>
      <c r="C464" s="126">
        <f>SUBTOTAL(9,C465:C472)</f>
        <v>100545</v>
      </c>
      <c r="D464" s="126">
        <f>SUBTOTAL(9,D465:D472)</f>
        <v>604500</v>
      </c>
      <c r="E464" s="126">
        <f>SUBTOTAL(9,E465:E472)</f>
        <v>141829</v>
      </c>
      <c r="F464" s="126">
        <f>G464-D464</f>
        <v>-604500</v>
      </c>
      <c r="G464" s="126">
        <f>SUBTOTAL(9,G465:G472)</f>
        <v>0</v>
      </c>
      <c r="H464" s="209">
        <f t="shared" si="25"/>
        <v>141.06022179123775</v>
      </c>
      <c r="I464" s="205">
        <f>IF(D464&lt;&gt;0,E464/D464,"-")</f>
        <v>0.23462200165425973</v>
      </c>
      <c r="J464" s="18">
        <f>SUBTOTAL(9,J465:J472)</f>
        <v>596500</v>
      </c>
      <c r="K464" s="18">
        <f>SUBTOTAL(9,K465:K472)</f>
        <v>596500</v>
      </c>
      <c r="L464" s="18">
        <f>SUBTOTAL(9,L465:L472)</f>
        <v>0</v>
      </c>
    </row>
    <row r="465" spans="1:12" ht="22.5" hidden="1" customHeight="1" x14ac:dyDescent="0.3">
      <c r="A465" s="102"/>
      <c r="B465" s="103"/>
      <c r="C465" s="104"/>
      <c r="D465" s="123"/>
      <c r="E465" s="123"/>
      <c r="F465" s="123"/>
      <c r="G465" s="123"/>
      <c r="H465" s="209" t="e">
        <f t="shared" si="25"/>
        <v>#VALUE!</v>
      </c>
      <c r="I465" s="207"/>
      <c r="J465" s="70"/>
      <c r="K465" s="70"/>
      <c r="L465" s="70"/>
    </row>
    <row r="466" spans="1:12" ht="15" hidden="1" customHeight="1" x14ac:dyDescent="0.3">
      <c r="A466" s="131" t="s">
        <v>31</v>
      </c>
      <c r="B466" s="132" t="s">
        <v>161</v>
      </c>
      <c r="C466" s="123">
        <f>SUBTOTAL(9,C467:C471)</f>
        <v>100545</v>
      </c>
      <c r="D466" s="123">
        <f>SUBTOTAL(9,D467:D471)</f>
        <v>604500</v>
      </c>
      <c r="E466" s="123">
        <f>SUBTOTAL(9,E467:E471)</f>
        <v>141829</v>
      </c>
      <c r="F466" s="123">
        <f>G466-D466</f>
        <v>-604500</v>
      </c>
      <c r="G466" s="123">
        <f>SUBTOTAL(9,G467:G471)</f>
        <v>0</v>
      </c>
      <c r="H466" s="209">
        <f t="shared" si="25"/>
        <v>141.06022179123775</v>
      </c>
      <c r="I466" s="207">
        <f>IF(D466&lt;&gt;0,E466/D466,"-")</f>
        <v>0.23462200165425973</v>
      </c>
      <c r="J466" s="70">
        <f>SUBTOTAL(9,J467:J471)</f>
        <v>596500</v>
      </c>
      <c r="K466" s="70">
        <f>SUBTOTAL(9,K467:K471)</f>
        <v>596500</v>
      </c>
      <c r="L466" s="70">
        <f>SUBTOTAL(9,L467:L471)</f>
        <v>0</v>
      </c>
    </row>
    <row r="467" spans="1:12" ht="30" hidden="1" customHeight="1" x14ac:dyDescent="0.3">
      <c r="A467" s="102"/>
      <c r="B467" s="103"/>
      <c r="C467" s="104"/>
      <c r="D467" s="133"/>
      <c r="E467" s="133"/>
      <c r="F467" s="133"/>
      <c r="G467" s="89"/>
      <c r="H467" s="209" t="e">
        <f t="shared" si="25"/>
        <v>#VALUE!</v>
      </c>
      <c r="I467" s="195"/>
      <c r="J467" s="13"/>
      <c r="K467" s="13"/>
      <c r="L467" s="13"/>
    </row>
    <row r="468" spans="1:12" ht="15" customHeight="1" x14ac:dyDescent="0.3">
      <c r="A468" s="134" t="s">
        <v>83</v>
      </c>
      <c r="B468" s="135" t="s">
        <v>186</v>
      </c>
      <c r="C468" s="136">
        <v>99100</v>
      </c>
      <c r="D468" s="136">
        <v>602500</v>
      </c>
      <c r="E468" s="136">
        <v>133343</v>
      </c>
      <c r="F468" s="136">
        <f>G468-D468</f>
        <v>-602500</v>
      </c>
      <c r="G468" s="136"/>
      <c r="H468" s="215">
        <f>IF(C468&lt;&gt;0,E468/C468,"-")*100</f>
        <v>134.55398587285569</v>
      </c>
      <c r="I468" s="191">
        <f>IF(D468&lt;&gt;0,E468/D468,"-")</f>
        <v>0.2213161825726141</v>
      </c>
      <c r="J468" s="3">
        <v>594500</v>
      </c>
      <c r="K468" s="24">
        <v>594500</v>
      </c>
      <c r="L468" s="24">
        <v>0</v>
      </c>
    </row>
    <row r="469" spans="1:12" ht="15" customHeight="1" x14ac:dyDescent="0.3">
      <c r="A469" s="134" t="s">
        <v>84</v>
      </c>
      <c r="B469" s="135" t="s">
        <v>189</v>
      </c>
      <c r="C469" s="136">
        <v>1445</v>
      </c>
      <c r="D469" s="136">
        <v>2000</v>
      </c>
      <c r="E469" s="136">
        <v>0</v>
      </c>
      <c r="F469" s="136">
        <f>G469-D469</f>
        <v>-2000</v>
      </c>
      <c r="G469" s="136"/>
      <c r="H469" s="190">
        <f>IF(C469&lt;&gt;0,0/C469,"-")</f>
        <v>0</v>
      </c>
      <c r="I469" s="191">
        <f>IF(D469&lt;&gt;0,E469/D469,"-")</f>
        <v>0</v>
      </c>
      <c r="J469" s="3">
        <v>2000</v>
      </c>
      <c r="K469" s="24">
        <v>2000</v>
      </c>
      <c r="L469" s="24">
        <v>0</v>
      </c>
    </row>
    <row r="470" spans="1:12" ht="15" customHeight="1" x14ac:dyDescent="0.3">
      <c r="A470" s="134" t="s">
        <v>85</v>
      </c>
      <c r="B470" s="135" t="s">
        <v>199</v>
      </c>
      <c r="C470" s="136">
        <v>0</v>
      </c>
      <c r="D470" s="136">
        <v>0</v>
      </c>
      <c r="E470" s="136">
        <v>8486</v>
      </c>
      <c r="F470" s="136">
        <f>G470-D470</f>
        <v>0</v>
      </c>
      <c r="G470" s="136"/>
      <c r="H470" s="190" t="str">
        <f>IF(C470&lt;&gt;0,0/C470,"-")</f>
        <v>-</v>
      </c>
      <c r="I470" s="191" t="str">
        <f>IF(D470&lt;&gt;0,E470/D470,"-")</f>
        <v>-</v>
      </c>
      <c r="J470" s="3">
        <v>0</v>
      </c>
      <c r="K470" s="24">
        <v>0</v>
      </c>
      <c r="L470" s="24">
        <v>0</v>
      </c>
    </row>
    <row r="471" spans="1:12" hidden="1" x14ac:dyDescent="0.3">
      <c r="A471" s="102"/>
      <c r="B471" s="103"/>
      <c r="C471" s="104"/>
      <c r="D471" s="136"/>
      <c r="E471" s="136"/>
      <c r="F471" s="136"/>
      <c r="G471" s="136"/>
      <c r="H471" s="190"/>
      <c r="I471" s="191"/>
      <c r="J471" s="3"/>
      <c r="K471" s="3"/>
      <c r="L471" s="3"/>
    </row>
    <row r="472" spans="1:12" hidden="1" x14ac:dyDescent="0.3">
      <c r="A472" s="102"/>
      <c r="B472" s="103"/>
      <c r="C472" s="104"/>
      <c r="D472" s="104"/>
      <c r="E472" s="104"/>
      <c r="F472" s="104"/>
      <c r="G472" s="89"/>
      <c r="H472" s="194"/>
      <c r="I472" s="195"/>
      <c r="J472" s="13"/>
      <c r="K472" s="13"/>
      <c r="L472" s="13"/>
    </row>
    <row r="473" spans="1:12" ht="20.100000000000001" hidden="1" customHeight="1" x14ac:dyDescent="0.3">
      <c r="A473" s="102"/>
      <c r="B473" s="103"/>
      <c r="C473" s="104"/>
      <c r="D473" s="104"/>
      <c r="E473" s="104"/>
      <c r="F473" s="104"/>
      <c r="G473" s="89"/>
      <c r="H473" s="194"/>
      <c r="I473" s="195"/>
      <c r="J473" s="13"/>
      <c r="K473" s="13"/>
      <c r="L473" s="13"/>
    </row>
    <row r="474" spans="1:12" ht="20.100000000000001" hidden="1" customHeight="1" x14ac:dyDescent="0.3">
      <c r="A474" s="102"/>
      <c r="B474" s="103"/>
      <c r="C474" s="104"/>
      <c r="D474" s="104"/>
      <c r="E474" s="104"/>
      <c r="F474" s="104"/>
      <c r="G474" s="89"/>
      <c r="H474" s="194"/>
      <c r="I474" s="195"/>
      <c r="J474" s="13"/>
      <c r="K474" s="13"/>
      <c r="L474" s="13"/>
    </row>
    <row r="475" spans="1:12" ht="20.100000000000001" hidden="1" customHeight="1" x14ac:dyDescent="0.3">
      <c r="A475" s="102"/>
      <c r="B475" s="103"/>
      <c r="C475" s="104"/>
      <c r="D475" s="104"/>
      <c r="E475" s="104"/>
      <c r="F475" s="104"/>
      <c r="G475" s="89"/>
      <c r="H475" s="194"/>
      <c r="I475" s="195"/>
      <c r="J475" s="13"/>
      <c r="K475" s="13"/>
      <c r="L475" s="13"/>
    </row>
    <row r="476" spans="1:12" s="12" customFormat="1" ht="15.6" x14ac:dyDescent="0.3">
      <c r="A476" s="222">
        <v>382</v>
      </c>
      <c r="B476" s="227" t="s">
        <v>487</v>
      </c>
      <c r="C476" s="105">
        <f>SUM(C477)</f>
        <v>1500</v>
      </c>
      <c r="D476" s="105">
        <v>0</v>
      </c>
      <c r="E476" s="105">
        <v>0</v>
      </c>
      <c r="F476" s="105"/>
      <c r="G476" s="228"/>
      <c r="H476" s="229" t="s">
        <v>486</v>
      </c>
      <c r="I476" s="230" t="s">
        <v>486</v>
      </c>
      <c r="J476" s="231"/>
      <c r="K476" s="231"/>
      <c r="L476" s="231"/>
    </row>
    <row r="477" spans="1:12" s="7" customFormat="1" ht="12" x14ac:dyDescent="0.25">
      <c r="A477" s="138">
        <v>3821</v>
      </c>
      <c r="B477" s="135" t="s">
        <v>488</v>
      </c>
      <c r="C477" s="136">
        <v>1500</v>
      </c>
      <c r="D477" s="136">
        <v>0</v>
      </c>
      <c r="E477" s="136">
        <v>0</v>
      </c>
      <c r="F477" s="136"/>
      <c r="G477" s="223"/>
      <c r="H477" s="224" t="s">
        <v>486</v>
      </c>
      <c r="I477" s="225" t="s">
        <v>486</v>
      </c>
      <c r="J477" s="226"/>
      <c r="K477" s="226"/>
      <c r="L477" s="226"/>
    </row>
    <row r="478" spans="1:12" x14ac:dyDescent="0.3">
      <c r="A478" s="240"/>
      <c r="B478" s="241"/>
      <c r="C478" s="242"/>
      <c r="D478" s="242"/>
      <c r="E478" s="242"/>
      <c r="F478" s="242"/>
      <c r="G478" s="243"/>
      <c r="H478" s="244"/>
      <c r="I478" s="245"/>
      <c r="J478" s="13"/>
      <c r="K478" s="13"/>
      <c r="L478" s="13"/>
    </row>
    <row r="479" spans="1:12" s="11" customFormat="1" ht="18" customHeight="1" x14ac:dyDescent="0.3">
      <c r="A479" s="180" t="s">
        <v>1</v>
      </c>
      <c r="B479" s="181" t="s">
        <v>177</v>
      </c>
      <c r="C479" s="182">
        <f>C481+C523+C610</f>
        <v>1122601</v>
      </c>
      <c r="D479" s="182">
        <f>SUBTOTAL(9,D480:D632)</f>
        <v>18230000</v>
      </c>
      <c r="E479" s="182">
        <f>SUBTOTAL(9,E480:E632)</f>
        <v>1443660</v>
      </c>
      <c r="F479" s="182">
        <f>G479-D479</f>
        <v>-18230000</v>
      </c>
      <c r="G479" s="182">
        <f>SUBTOTAL(9,G480:G632)</f>
        <v>0</v>
      </c>
      <c r="H479" s="211">
        <f>IF(C479&lt;&gt;0,E479/C479,"-")*100</f>
        <v>128.59956476076539</v>
      </c>
      <c r="I479" s="212">
        <f>IF(D479&lt;&gt;0,E479/D479,"-")*100</f>
        <v>7.9191442676906201</v>
      </c>
      <c r="J479" s="9">
        <f>SUBTOTAL(9,J480:J632)</f>
        <v>16560000</v>
      </c>
      <c r="K479" s="9">
        <f>SUBTOTAL(9,K480:K632)</f>
        <v>8060000</v>
      </c>
      <c r="L479" s="9">
        <f>SUBTOTAL(9,L480:L632)</f>
        <v>0</v>
      </c>
    </row>
    <row r="480" spans="1:12" ht="30" hidden="1" customHeight="1" x14ac:dyDescent="0.4">
      <c r="A480" s="86"/>
      <c r="B480" s="87"/>
      <c r="C480" s="88"/>
      <c r="D480" s="88"/>
      <c r="E480" s="88"/>
      <c r="F480" s="88"/>
      <c r="G480" s="89"/>
      <c r="H480" s="194"/>
      <c r="I480" s="195"/>
      <c r="J480" s="13"/>
      <c r="K480" s="13"/>
      <c r="L480" s="13"/>
    </row>
    <row r="481" spans="1:12" s="11" customFormat="1" ht="18" customHeight="1" x14ac:dyDescent="0.3">
      <c r="A481" s="346" t="s">
        <v>11</v>
      </c>
      <c r="B481" s="347" t="s">
        <v>192</v>
      </c>
      <c r="C481" s="331">
        <f>SUBTOTAL(9,C482:C522)</f>
        <v>0</v>
      </c>
      <c r="D481" s="331">
        <f>SUBTOTAL(9,D482:D522)</f>
        <v>0</v>
      </c>
      <c r="E481" s="331">
        <f>SUBTOTAL(9,E482:E522)</f>
        <v>308250</v>
      </c>
      <c r="F481" s="331">
        <f>G481-D481</f>
        <v>0</v>
      </c>
      <c r="G481" s="331">
        <f>SUBTOTAL(9,G482:G522)</f>
        <v>0</v>
      </c>
      <c r="H481" s="332" t="str">
        <f>IF(C481&lt;&gt;0,E481/C481,"-")</f>
        <v>-</v>
      </c>
      <c r="I481" s="333" t="str">
        <f>IF(D481&lt;&gt;0,E481/D481,"-")</f>
        <v>-</v>
      </c>
      <c r="J481" s="10">
        <f>SUBTOTAL(9,J482:J522)</f>
        <v>0</v>
      </c>
      <c r="K481" s="10">
        <f>SUBTOTAL(9,K482:K522)</f>
        <v>0</v>
      </c>
      <c r="L481" s="10">
        <f>SUBTOTAL(9,L482:L522)</f>
        <v>0</v>
      </c>
    </row>
    <row r="482" spans="1:12" ht="30" hidden="1" customHeight="1" x14ac:dyDescent="0.3">
      <c r="A482" s="102"/>
      <c r="B482" s="165"/>
      <c r="C482" s="166"/>
      <c r="D482" s="166"/>
      <c r="E482" s="166"/>
      <c r="F482" s="166"/>
      <c r="G482" s="89"/>
      <c r="H482" s="194"/>
      <c r="I482" s="195"/>
      <c r="J482" s="13"/>
      <c r="K482" s="13"/>
      <c r="L482" s="13"/>
    </row>
    <row r="483" spans="1:12" s="11" customFormat="1" ht="18" customHeight="1" x14ac:dyDescent="0.3">
      <c r="A483" s="97" t="s">
        <v>32</v>
      </c>
      <c r="B483" s="98" t="s">
        <v>179</v>
      </c>
      <c r="C483" s="99">
        <f>SUBTOTAL(9,C484:C501)</f>
        <v>0</v>
      </c>
      <c r="D483" s="99">
        <f>SUBTOTAL(9,D484:D501)</f>
        <v>0</v>
      </c>
      <c r="E483" s="99">
        <f>SUBTOTAL(9,E484:E501)</f>
        <v>17000</v>
      </c>
      <c r="F483" s="99">
        <f>G483-D483</f>
        <v>0</v>
      </c>
      <c r="G483" s="99">
        <f>SUBTOTAL(9,G484:G501)</f>
        <v>0</v>
      </c>
      <c r="H483" s="209" t="str">
        <f>IF(C483&lt;&gt;0,E483/C483,"-")</f>
        <v>-</v>
      </c>
      <c r="I483" s="210" t="str">
        <f>IF(D483&lt;&gt;0,E483/D483,"-")</f>
        <v>-</v>
      </c>
      <c r="J483" s="15">
        <f>SUBTOTAL(9,J484:J501)</f>
        <v>0</v>
      </c>
      <c r="K483" s="15">
        <f>SUBTOTAL(9,K484:K501)</f>
        <v>0</v>
      </c>
      <c r="L483" s="15">
        <f>SUBTOTAL(9,L484:L501)</f>
        <v>0</v>
      </c>
    </row>
    <row r="484" spans="1:12" ht="30" hidden="1" customHeight="1" x14ac:dyDescent="0.3">
      <c r="A484" s="102"/>
      <c r="B484" s="103"/>
      <c r="C484" s="104"/>
      <c r="D484" s="105"/>
      <c r="E484" s="105"/>
      <c r="F484" s="105"/>
      <c r="G484" s="89"/>
      <c r="H484" s="194"/>
      <c r="I484" s="195"/>
      <c r="J484" s="13"/>
      <c r="K484" s="13"/>
      <c r="L484" s="13"/>
    </row>
    <row r="485" spans="1:12" ht="15" hidden="1" customHeight="1" x14ac:dyDescent="0.3">
      <c r="A485" s="106" t="s">
        <v>32</v>
      </c>
      <c r="B485" s="107" t="s">
        <v>179</v>
      </c>
      <c r="C485" s="108">
        <f>SUBTOTAL(9,C486:C500)</f>
        <v>0</v>
      </c>
      <c r="D485" s="108">
        <f>SUBTOTAL(9,D486:D500)</f>
        <v>0</v>
      </c>
      <c r="E485" s="108">
        <f>SUBTOTAL(9,E486:E500)</f>
        <v>17000</v>
      </c>
      <c r="F485" s="108">
        <f>G485-D485</f>
        <v>0</v>
      </c>
      <c r="G485" s="108">
        <f>SUBTOTAL(9,G486:G500)</f>
        <v>0</v>
      </c>
      <c r="H485" s="198" t="str">
        <f>IF(C485&lt;&gt;0,E485/C485,"-")</f>
        <v>-</v>
      </c>
      <c r="I485" s="199" t="str">
        <f>IF(D485&lt;&gt;0,E485/D485,"-")</f>
        <v>-</v>
      </c>
      <c r="J485" s="17">
        <f>SUBTOTAL(9,J486:J500)</f>
        <v>0</v>
      </c>
      <c r="K485" s="17">
        <f>SUBTOTAL(9,K486:K500)</f>
        <v>0</v>
      </c>
      <c r="L485" s="17">
        <f>SUBTOTAL(9,L486:L500)</f>
        <v>0</v>
      </c>
    </row>
    <row r="486" spans="1:12" ht="30" hidden="1" customHeight="1" x14ac:dyDescent="0.3">
      <c r="A486" s="102"/>
      <c r="B486" s="103"/>
      <c r="C486" s="104"/>
      <c r="D486" s="111"/>
      <c r="E486" s="111"/>
      <c r="F486" s="111"/>
      <c r="G486" s="89"/>
      <c r="H486" s="194"/>
      <c r="I486" s="195"/>
      <c r="J486" s="13"/>
      <c r="K486" s="13"/>
      <c r="L486" s="13"/>
    </row>
    <row r="487" spans="1:12" ht="15" hidden="1" customHeight="1" x14ac:dyDescent="0.3">
      <c r="A487" s="112" t="s">
        <v>32</v>
      </c>
      <c r="B487" s="113" t="s">
        <v>179</v>
      </c>
      <c r="C487" s="114">
        <f>SUBTOTAL(9,C488:C499)</f>
        <v>0</v>
      </c>
      <c r="D487" s="114">
        <f>SUBTOTAL(9,D488:D499)</f>
        <v>0</v>
      </c>
      <c r="E487" s="114">
        <f>SUBTOTAL(9,E488:E499)</f>
        <v>17000</v>
      </c>
      <c r="F487" s="114">
        <f>G487-D487</f>
        <v>0</v>
      </c>
      <c r="G487" s="114">
        <f>SUBTOTAL(9,G488:G499)</f>
        <v>0</v>
      </c>
      <c r="H487" s="200" t="str">
        <f>IF(C487&lt;&gt;0,E487/C487,"-")</f>
        <v>-</v>
      </c>
      <c r="I487" s="201" t="str">
        <f>IF(D487&lt;&gt;0,E487/D487,"-")</f>
        <v>-</v>
      </c>
      <c r="J487" s="20">
        <f>SUBTOTAL(9,J488:J499)</f>
        <v>0</v>
      </c>
      <c r="K487" s="20">
        <f>SUBTOTAL(9,K488:K499)</f>
        <v>0</v>
      </c>
      <c r="L487" s="20">
        <f>SUBTOTAL(9,L488:L499)</f>
        <v>0</v>
      </c>
    </row>
    <row r="488" spans="1:12" ht="30" hidden="1" customHeight="1" x14ac:dyDescent="0.3">
      <c r="A488" s="102"/>
      <c r="B488" s="103"/>
      <c r="C488" s="104"/>
      <c r="D488" s="117"/>
      <c r="E488" s="117"/>
      <c r="F488" s="117"/>
      <c r="G488" s="89"/>
      <c r="H488" s="194"/>
      <c r="I488" s="195"/>
      <c r="J488" s="13"/>
      <c r="K488" s="13"/>
      <c r="L488" s="13"/>
    </row>
    <row r="489" spans="1:12" ht="15" hidden="1" customHeight="1" x14ac:dyDescent="0.3">
      <c r="A489" s="118" t="s">
        <v>32</v>
      </c>
      <c r="B489" s="119" t="s">
        <v>179</v>
      </c>
      <c r="C489" s="120">
        <f>SUBTOTAL(9,C490:C498)</f>
        <v>0</v>
      </c>
      <c r="D489" s="120">
        <f>SUBTOTAL(9,D490:D498)</f>
        <v>0</v>
      </c>
      <c r="E489" s="120">
        <f>SUBTOTAL(9,E490:E498)</f>
        <v>17000</v>
      </c>
      <c r="F489" s="120">
        <f>G489-D489</f>
        <v>0</v>
      </c>
      <c r="G489" s="120">
        <f>SUBTOTAL(9,G490:G498)</f>
        <v>0</v>
      </c>
      <c r="H489" s="202" t="str">
        <f>IF(C489&lt;&gt;0,E489/C489,"-")</f>
        <v>-</v>
      </c>
      <c r="I489" s="203" t="str">
        <f>IF(D489&lt;&gt;0,E489/D489,"-")</f>
        <v>-</v>
      </c>
      <c r="J489" s="21">
        <f>SUBTOTAL(9,J490:J498)</f>
        <v>0</v>
      </c>
      <c r="K489" s="21">
        <f>SUBTOTAL(9,K490:K498)</f>
        <v>0</v>
      </c>
      <c r="L489" s="21">
        <f>SUBTOTAL(9,L490:L498)</f>
        <v>0</v>
      </c>
    </row>
    <row r="490" spans="1:12" ht="30" hidden="1" customHeight="1" x14ac:dyDescent="0.3">
      <c r="A490" s="102"/>
      <c r="B490" s="103"/>
      <c r="C490" s="104"/>
      <c r="D490" s="123"/>
      <c r="E490" s="123"/>
      <c r="F490" s="123"/>
      <c r="G490" s="89"/>
      <c r="H490" s="194"/>
      <c r="I490" s="195"/>
      <c r="J490" s="13"/>
      <c r="K490" s="13"/>
      <c r="L490" s="13"/>
    </row>
    <row r="491" spans="1:12" ht="15" hidden="1" customHeight="1" x14ac:dyDescent="0.3">
      <c r="A491" s="124" t="s">
        <v>32</v>
      </c>
      <c r="B491" s="125" t="s">
        <v>179</v>
      </c>
      <c r="C491" s="126">
        <f>SUBTOTAL(9,C492:C497)</f>
        <v>0</v>
      </c>
      <c r="D491" s="126">
        <f>SUBTOTAL(9,D492:D497)</f>
        <v>0</v>
      </c>
      <c r="E491" s="126">
        <f>SUBTOTAL(9,E492:E497)</f>
        <v>17000</v>
      </c>
      <c r="F491" s="126">
        <f>G491-D491</f>
        <v>0</v>
      </c>
      <c r="G491" s="126">
        <f>SUBTOTAL(9,G492:G497)</f>
        <v>0</v>
      </c>
      <c r="H491" s="204" t="str">
        <f>IF(C491&lt;&gt;0,E491/C491,"-")</f>
        <v>-</v>
      </c>
      <c r="I491" s="205" t="str">
        <f>IF(D491&lt;&gt;0,E491/D491,"-")</f>
        <v>-</v>
      </c>
      <c r="J491" s="18">
        <f>SUBTOTAL(9,J492:J497)</f>
        <v>0</v>
      </c>
      <c r="K491" s="18">
        <f>SUBTOTAL(9,K492:K497)</f>
        <v>0</v>
      </c>
      <c r="L491" s="18">
        <f>SUBTOTAL(9,L492:L497)</f>
        <v>0</v>
      </c>
    </row>
    <row r="492" spans="1:12" ht="22.5" hidden="1" customHeight="1" x14ac:dyDescent="0.3">
      <c r="A492" s="102"/>
      <c r="B492" s="103"/>
      <c r="C492" s="104"/>
      <c r="D492" s="123"/>
      <c r="E492" s="123"/>
      <c r="F492" s="123"/>
      <c r="G492" s="123"/>
      <c r="H492" s="206"/>
      <c r="I492" s="207"/>
      <c r="J492" s="70"/>
      <c r="K492" s="70"/>
      <c r="L492" s="70"/>
    </row>
    <row r="493" spans="1:12" ht="15" hidden="1" customHeight="1" x14ac:dyDescent="0.3">
      <c r="A493" s="131" t="s">
        <v>32</v>
      </c>
      <c r="B493" s="132" t="s">
        <v>179</v>
      </c>
      <c r="C493" s="123">
        <f>SUBTOTAL(9,C494:C496)</f>
        <v>0</v>
      </c>
      <c r="D493" s="123">
        <f>SUBTOTAL(9,D494:D496)</f>
        <v>0</v>
      </c>
      <c r="E493" s="123">
        <f>SUBTOTAL(9,E494:E496)</f>
        <v>17000</v>
      </c>
      <c r="F493" s="123">
        <f>G493-D493</f>
        <v>0</v>
      </c>
      <c r="G493" s="123">
        <f>SUBTOTAL(9,G494:G496)</f>
        <v>0</v>
      </c>
      <c r="H493" s="206" t="str">
        <f>IF(C493&lt;&gt;0,E493/C493,"-")</f>
        <v>-</v>
      </c>
      <c r="I493" s="207" t="str">
        <f>IF(D493&lt;&gt;0,E493/D493,"-")</f>
        <v>-</v>
      </c>
      <c r="J493" s="70">
        <f>SUBTOTAL(9,J494:J496)</f>
        <v>0</v>
      </c>
      <c r="K493" s="70">
        <f>SUBTOTAL(9,K494:K496)</f>
        <v>0</v>
      </c>
      <c r="L493" s="70">
        <f>SUBTOTAL(9,L494:L496)</f>
        <v>0</v>
      </c>
    </row>
    <row r="494" spans="1:12" ht="30" hidden="1" customHeight="1" x14ac:dyDescent="0.3">
      <c r="A494" s="102"/>
      <c r="B494" s="103"/>
      <c r="C494" s="104"/>
      <c r="D494" s="133"/>
      <c r="E494" s="133"/>
      <c r="F494" s="133"/>
      <c r="G494" s="89"/>
      <c r="H494" s="194"/>
      <c r="I494" s="195"/>
      <c r="J494" s="13"/>
      <c r="K494" s="13"/>
      <c r="L494" s="13"/>
    </row>
    <row r="495" spans="1:12" ht="15" customHeight="1" x14ac:dyDescent="0.3">
      <c r="A495" s="134" t="s">
        <v>86</v>
      </c>
      <c r="B495" s="135" t="s">
        <v>132</v>
      </c>
      <c r="C495" s="136">
        <v>0</v>
      </c>
      <c r="D495" s="136">
        <v>0</v>
      </c>
      <c r="E495" s="136">
        <v>17000</v>
      </c>
      <c r="F495" s="136">
        <f>G495-D495</f>
        <v>0</v>
      </c>
      <c r="G495" s="136"/>
      <c r="H495" s="190" t="str">
        <f>IF(C495&lt;&gt;0,0/C495,"-")</f>
        <v>-</v>
      </c>
      <c r="I495" s="191" t="str">
        <f>IF(D495&lt;&gt;0,E495/D495,"-")</f>
        <v>-</v>
      </c>
      <c r="J495" s="3">
        <v>0</v>
      </c>
      <c r="K495" s="24">
        <v>0</v>
      </c>
      <c r="L495" s="24">
        <v>0</v>
      </c>
    </row>
    <row r="496" spans="1:12" hidden="1" x14ac:dyDescent="0.3">
      <c r="A496" s="102"/>
      <c r="B496" s="103"/>
      <c r="C496" s="104"/>
      <c r="D496" s="136"/>
      <c r="E496" s="136"/>
      <c r="F496" s="136"/>
      <c r="G496" s="136"/>
      <c r="H496" s="190"/>
      <c r="I496" s="191"/>
      <c r="J496" s="3"/>
      <c r="K496" s="3"/>
      <c r="L496" s="3"/>
    </row>
    <row r="497" spans="1:12" hidden="1" x14ac:dyDescent="0.3">
      <c r="A497" s="102"/>
      <c r="B497" s="103"/>
      <c r="C497" s="104"/>
      <c r="D497" s="104"/>
      <c r="E497" s="104"/>
      <c r="F497" s="104"/>
      <c r="G497" s="89"/>
      <c r="H497" s="194"/>
      <c r="I497" s="195"/>
      <c r="J497" s="13"/>
      <c r="K497" s="13"/>
      <c r="L497" s="13"/>
    </row>
    <row r="498" spans="1:12" ht="20.100000000000001" hidden="1" customHeight="1" x14ac:dyDescent="0.3">
      <c r="A498" s="102"/>
      <c r="B498" s="103"/>
      <c r="C498" s="104"/>
      <c r="D498" s="104"/>
      <c r="E498" s="104"/>
      <c r="F498" s="104"/>
      <c r="G498" s="89"/>
      <c r="H498" s="194"/>
      <c r="I498" s="195"/>
      <c r="J498" s="13"/>
      <c r="K498" s="13"/>
      <c r="L498" s="13"/>
    </row>
    <row r="499" spans="1:12" ht="20.100000000000001" hidden="1" customHeight="1" x14ac:dyDescent="0.3">
      <c r="A499" s="102"/>
      <c r="B499" s="103"/>
      <c r="C499" s="104"/>
      <c r="D499" s="104"/>
      <c r="E499" s="104"/>
      <c r="F499" s="104"/>
      <c r="G499" s="89"/>
      <c r="H499" s="194"/>
      <c r="I499" s="195"/>
      <c r="J499" s="13"/>
      <c r="K499" s="13"/>
      <c r="L499" s="13"/>
    </row>
    <row r="500" spans="1:12" ht="20.100000000000001" hidden="1" customHeight="1" x14ac:dyDescent="0.3">
      <c r="A500" s="102"/>
      <c r="B500" s="103"/>
      <c r="C500" s="104"/>
      <c r="D500" s="104"/>
      <c r="E500" s="104"/>
      <c r="F500" s="104"/>
      <c r="G500" s="89"/>
      <c r="H500" s="194"/>
      <c r="I500" s="195"/>
      <c r="J500" s="13"/>
      <c r="K500" s="13"/>
      <c r="L500" s="13"/>
    </row>
    <row r="501" spans="1:12" ht="20.100000000000001" hidden="1" customHeight="1" x14ac:dyDescent="0.3">
      <c r="A501" s="102"/>
      <c r="B501" s="103"/>
      <c r="C501" s="104"/>
      <c r="D501" s="104"/>
      <c r="E501" s="104"/>
      <c r="F501" s="104"/>
      <c r="G501" s="89"/>
      <c r="H501" s="194"/>
      <c r="I501" s="195"/>
      <c r="J501" s="13"/>
      <c r="K501" s="13"/>
      <c r="L501" s="13"/>
    </row>
    <row r="502" spans="1:12" s="11" customFormat="1" ht="18" customHeight="1" x14ac:dyDescent="0.3">
      <c r="A502" s="97" t="s">
        <v>33</v>
      </c>
      <c r="B502" s="98" t="s">
        <v>146</v>
      </c>
      <c r="C502" s="99">
        <f>SUBTOTAL(9,C503:C521)</f>
        <v>0</v>
      </c>
      <c r="D502" s="99">
        <f>SUBTOTAL(9,D503:D521)</f>
        <v>0</v>
      </c>
      <c r="E502" s="99">
        <f>SUBTOTAL(9,E503:E521)</f>
        <v>291250</v>
      </c>
      <c r="F502" s="99">
        <f>G502-D502</f>
        <v>0</v>
      </c>
      <c r="G502" s="99">
        <f>SUBTOTAL(9,G503:G521)</f>
        <v>0</v>
      </c>
      <c r="H502" s="209" t="str">
        <f>IF(C502&lt;&gt;0,E502/C502,"-")</f>
        <v>-</v>
      </c>
      <c r="I502" s="210" t="str">
        <f>IF(D502&lt;&gt;0,E502/D502,"-")</f>
        <v>-</v>
      </c>
      <c r="J502" s="15">
        <f>SUBTOTAL(9,J503:J521)</f>
        <v>0</v>
      </c>
      <c r="K502" s="15">
        <f>SUBTOTAL(9,K503:K521)</f>
        <v>0</v>
      </c>
      <c r="L502" s="15">
        <f>SUBTOTAL(9,L503:L521)</f>
        <v>0</v>
      </c>
    </row>
    <row r="503" spans="1:12" ht="30" hidden="1" customHeight="1" x14ac:dyDescent="0.3">
      <c r="A503" s="102"/>
      <c r="B503" s="103"/>
      <c r="C503" s="104"/>
      <c r="D503" s="105"/>
      <c r="E503" s="105"/>
      <c r="F503" s="105"/>
      <c r="G503" s="89"/>
      <c r="H503" s="194"/>
      <c r="I503" s="195"/>
      <c r="J503" s="13"/>
      <c r="K503" s="13"/>
      <c r="L503" s="13"/>
    </row>
    <row r="504" spans="1:12" ht="15" hidden="1" customHeight="1" x14ac:dyDescent="0.3">
      <c r="A504" s="106" t="s">
        <v>33</v>
      </c>
      <c r="B504" s="107" t="s">
        <v>146</v>
      </c>
      <c r="C504" s="108">
        <f>SUBTOTAL(9,C505:C520)</f>
        <v>0</v>
      </c>
      <c r="D504" s="108">
        <f>SUBTOTAL(9,D505:D520)</f>
        <v>0</v>
      </c>
      <c r="E504" s="108">
        <f>SUBTOTAL(9,E505:E520)</f>
        <v>291250</v>
      </c>
      <c r="F504" s="108">
        <f>G504-D504</f>
        <v>0</v>
      </c>
      <c r="G504" s="108">
        <f>SUBTOTAL(9,G505:G520)</f>
        <v>0</v>
      </c>
      <c r="H504" s="198" t="str">
        <f>IF(C504&lt;&gt;0,E504/C504,"-")</f>
        <v>-</v>
      </c>
      <c r="I504" s="199" t="str">
        <f>IF(D504&lt;&gt;0,E504/D504,"-")</f>
        <v>-</v>
      </c>
      <c r="J504" s="17">
        <f>SUBTOTAL(9,J505:J520)</f>
        <v>0</v>
      </c>
      <c r="K504" s="17">
        <f>SUBTOTAL(9,K505:K520)</f>
        <v>0</v>
      </c>
      <c r="L504" s="17">
        <f>SUBTOTAL(9,L505:L520)</f>
        <v>0</v>
      </c>
    </row>
    <row r="505" spans="1:12" ht="30" hidden="1" customHeight="1" x14ac:dyDescent="0.3">
      <c r="A505" s="102"/>
      <c r="B505" s="103"/>
      <c r="C505" s="104"/>
      <c r="D505" s="111"/>
      <c r="E505" s="111"/>
      <c r="F505" s="111"/>
      <c r="G505" s="89"/>
      <c r="H505" s="194"/>
      <c r="I505" s="195"/>
      <c r="J505" s="13"/>
      <c r="K505" s="13"/>
      <c r="L505" s="13"/>
    </row>
    <row r="506" spans="1:12" ht="15" hidden="1" customHeight="1" x14ac:dyDescent="0.3">
      <c r="A506" s="112" t="s">
        <v>33</v>
      </c>
      <c r="B506" s="113" t="s">
        <v>146</v>
      </c>
      <c r="C506" s="114">
        <f>SUBTOTAL(9,C507:C519)</f>
        <v>0</v>
      </c>
      <c r="D506" s="114">
        <f>SUBTOTAL(9,D507:D519)</f>
        <v>0</v>
      </c>
      <c r="E506" s="114">
        <f>SUBTOTAL(9,E507:E519)</f>
        <v>291250</v>
      </c>
      <c r="F506" s="114">
        <f>G506-D506</f>
        <v>0</v>
      </c>
      <c r="G506" s="114">
        <f>SUBTOTAL(9,G507:G519)</f>
        <v>0</v>
      </c>
      <c r="H506" s="200" t="str">
        <f>IF(C506&lt;&gt;0,E506/C506,"-")</f>
        <v>-</v>
      </c>
      <c r="I506" s="201" t="str">
        <f>IF(D506&lt;&gt;0,E506/D506,"-")</f>
        <v>-</v>
      </c>
      <c r="J506" s="20">
        <f>SUBTOTAL(9,J507:J519)</f>
        <v>0</v>
      </c>
      <c r="K506" s="20">
        <f>SUBTOTAL(9,K507:K519)</f>
        <v>0</v>
      </c>
      <c r="L506" s="20">
        <f>SUBTOTAL(9,L507:L519)</f>
        <v>0</v>
      </c>
    </row>
    <row r="507" spans="1:12" ht="30" hidden="1" customHeight="1" x14ac:dyDescent="0.3">
      <c r="A507" s="102"/>
      <c r="B507" s="103"/>
      <c r="C507" s="104"/>
      <c r="D507" s="117"/>
      <c r="E507" s="117"/>
      <c r="F507" s="117"/>
      <c r="G507" s="89"/>
      <c r="H507" s="194"/>
      <c r="I507" s="195"/>
      <c r="J507" s="13"/>
      <c r="K507" s="13"/>
      <c r="L507" s="13"/>
    </row>
    <row r="508" spans="1:12" ht="15" hidden="1" customHeight="1" x14ac:dyDescent="0.3">
      <c r="A508" s="118" t="s">
        <v>33</v>
      </c>
      <c r="B508" s="119" t="s">
        <v>146</v>
      </c>
      <c r="C508" s="120">
        <f>SUBTOTAL(9,C509:C518)</f>
        <v>0</v>
      </c>
      <c r="D508" s="120">
        <f>SUBTOTAL(9,D509:D518)</f>
        <v>0</v>
      </c>
      <c r="E508" s="120">
        <f>SUBTOTAL(9,E509:E518)</f>
        <v>291250</v>
      </c>
      <c r="F508" s="120">
        <f>G508-D508</f>
        <v>0</v>
      </c>
      <c r="G508" s="120">
        <f>SUBTOTAL(9,G509:G518)</f>
        <v>0</v>
      </c>
      <c r="H508" s="202" t="str">
        <f>IF(C508&lt;&gt;0,E508/C508,"-")</f>
        <v>-</v>
      </c>
      <c r="I508" s="203" t="str">
        <f>IF(D508&lt;&gt;0,E508/D508,"-")</f>
        <v>-</v>
      </c>
      <c r="J508" s="21">
        <f>SUBTOTAL(9,J509:J518)</f>
        <v>0</v>
      </c>
      <c r="K508" s="21">
        <f>SUBTOTAL(9,K509:K518)</f>
        <v>0</v>
      </c>
      <c r="L508" s="21">
        <f>SUBTOTAL(9,L509:L518)</f>
        <v>0</v>
      </c>
    </row>
    <row r="509" spans="1:12" ht="30" hidden="1" customHeight="1" x14ac:dyDescent="0.3">
      <c r="A509" s="102"/>
      <c r="B509" s="103"/>
      <c r="C509" s="104"/>
      <c r="D509" s="123"/>
      <c r="E509" s="123"/>
      <c r="F509" s="123"/>
      <c r="G509" s="89"/>
      <c r="H509" s="194"/>
      <c r="I509" s="195"/>
      <c r="J509" s="13"/>
      <c r="K509" s="13"/>
      <c r="L509" s="13"/>
    </row>
    <row r="510" spans="1:12" ht="15" hidden="1" customHeight="1" x14ac:dyDescent="0.3">
      <c r="A510" s="124" t="s">
        <v>33</v>
      </c>
      <c r="B510" s="125" t="s">
        <v>146</v>
      </c>
      <c r="C510" s="126">
        <f>SUBTOTAL(9,C511:C517)</f>
        <v>0</v>
      </c>
      <c r="D510" s="126">
        <f>SUBTOTAL(9,D511:D517)</f>
        <v>0</v>
      </c>
      <c r="E510" s="126">
        <f>SUBTOTAL(9,E511:E517)</f>
        <v>291250</v>
      </c>
      <c r="F510" s="126">
        <f>G510-D510</f>
        <v>0</v>
      </c>
      <c r="G510" s="126">
        <f>SUBTOTAL(9,G511:G517)</f>
        <v>0</v>
      </c>
      <c r="H510" s="204" t="str">
        <f>IF(C510&lt;&gt;0,E510/C510,"-")</f>
        <v>-</v>
      </c>
      <c r="I510" s="205" t="str">
        <f>IF(D510&lt;&gt;0,E510/D510,"-")</f>
        <v>-</v>
      </c>
      <c r="J510" s="18">
        <f>SUBTOTAL(9,J511:J517)</f>
        <v>0</v>
      </c>
      <c r="K510" s="18">
        <f>SUBTOTAL(9,K511:K517)</f>
        <v>0</v>
      </c>
      <c r="L510" s="18">
        <f>SUBTOTAL(9,L511:L517)</f>
        <v>0</v>
      </c>
    </row>
    <row r="511" spans="1:12" ht="22.5" hidden="1" customHeight="1" x14ac:dyDescent="0.3">
      <c r="A511" s="102"/>
      <c r="B511" s="103"/>
      <c r="C511" s="104"/>
      <c r="D511" s="123"/>
      <c r="E511" s="123"/>
      <c r="F511" s="123"/>
      <c r="G511" s="123"/>
      <c r="H511" s="206"/>
      <c r="I511" s="207"/>
      <c r="J511" s="70"/>
      <c r="K511" s="70"/>
      <c r="L511" s="70"/>
    </row>
    <row r="512" spans="1:12" ht="15" hidden="1" customHeight="1" x14ac:dyDescent="0.3">
      <c r="A512" s="131" t="s">
        <v>33</v>
      </c>
      <c r="B512" s="132" t="s">
        <v>146</v>
      </c>
      <c r="C512" s="123">
        <f>SUBTOTAL(9,C513:C516)</f>
        <v>0</v>
      </c>
      <c r="D512" s="123">
        <f>SUBTOTAL(9,D513:D516)</f>
        <v>0</v>
      </c>
      <c r="E512" s="123">
        <f>SUBTOTAL(9,E513:E516)</f>
        <v>291250</v>
      </c>
      <c r="F512" s="123">
        <f>G512-D512</f>
        <v>0</v>
      </c>
      <c r="G512" s="123">
        <f>SUBTOTAL(9,G513:G516)</f>
        <v>0</v>
      </c>
      <c r="H512" s="206" t="str">
        <f>IF(C512&lt;&gt;0,E512/C512,"-")</f>
        <v>-</v>
      </c>
      <c r="I512" s="207" t="str">
        <f>IF(D512&lt;&gt;0,E512/D512,"-")</f>
        <v>-</v>
      </c>
      <c r="J512" s="70">
        <f>SUBTOTAL(9,J513:J516)</f>
        <v>0</v>
      </c>
      <c r="K512" s="70">
        <f>SUBTOTAL(9,K513:K516)</f>
        <v>0</v>
      </c>
      <c r="L512" s="70">
        <f>SUBTOTAL(9,L513:L516)</f>
        <v>0</v>
      </c>
    </row>
    <row r="513" spans="1:12" ht="30" hidden="1" customHeight="1" x14ac:dyDescent="0.3">
      <c r="A513" s="102"/>
      <c r="B513" s="103"/>
      <c r="C513" s="104"/>
      <c r="D513" s="133"/>
      <c r="E513" s="133"/>
      <c r="F513" s="133"/>
      <c r="G513" s="89"/>
      <c r="H513" s="194"/>
      <c r="I513" s="195"/>
      <c r="J513" s="13"/>
      <c r="K513" s="13"/>
      <c r="L513" s="13"/>
    </row>
    <row r="514" spans="1:12" ht="15" customHeight="1" x14ac:dyDescent="0.3">
      <c r="A514" s="134" t="s">
        <v>87</v>
      </c>
      <c r="B514" s="135" t="s">
        <v>116</v>
      </c>
      <c r="C514" s="136">
        <v>0</v>
      </c>
      <c r="D514" s="136">
        <v>0</v>
      </c>
      <c r="E514" s="136">
        <v>60000</v>
      </c>
      <c r="F514" s="136">
        <f>G514-D514</f>
        <v>0</v>
      </c>
      <c r="G514" s="136"/>
      <c r="H514" s="190" t="str">
        <f>IF(C514&lt;&gt;0,0/C514,"-")</f>
        <v>-</v>
      </c>
      <c r="I514" s="191" t="str">
        <f>IF(D514&lt;&gt;0,E514/D514,"-")</f>
        <v>-</v>
      </c>
      <c r="J514" s="3">
        <v>0</v>
      </c>
      <c r="K514" s="24">
        <v>0</v>
      </c>
      <c r="L514" s="24">
        <v>0</v>
      </c>
    </row>
    <row r="515" spans="1:12" ht="15" customHeight="1" x14ac:dyDescent="0.3">
      <c r="A515" s="134" t="s">
        <v>448</v>
      </c>
      <c r="B515" s="135" t="s">
        <v>449</v>
      </c>
      <c r="C515" s="136">
        <v>0</v>
      </c>
      <c r="D515" s="136">
        <v>0</v>
      </c>
      <c r="E515" s="136">
        <v>231250</v>
      </c>
      <c r="F515" s="136">
        <f>G515-D515</f>
        <v>0</v>
      </c>
      <c r="G515" s="136"/>
      <c r="H515" s="190" t="str">
        <f>IF(C515&lt;&gt;0,0/C515,"-")</f>
        <v>-</v>
      </c>
      <c r="I515" s="191" t="str">
        <f>IF(D515&lt;&gt;0,E515/D515,"-")</f>
        <v>-</v>
      </c>
      <c r="J515" s="3">
        <v>0</v>
      </c>
      <c r="K515" s="24">
        <v>0</v>
      </c>
      <c r="L515" s="24">
        <v>0</v>
      </c>
    </row>
    <row r="516" spans="1:12" hidden="1" x14ac:dyDescent="0.3">
      <c r="A516" s="102"/>
      <c r="B516" s="103"/>
      <c r="C516" s="104"/>
      <c r="D516" s="136"/>
      <c r="E516" s="136"/>
      <c r="F516" s="136"/>
      <c r="G516" s="136"/>
      <c r="H516" s="190"/>
      <c r="I516" s="191"/>
      <c r="J516" s="3"/>
      <c r="K516" s="3"/>
      <c r="L516" s="3"/>
    </row>
    <row r="517" spans="1:12" hidden="1" x14ac:dyDescent="0.3">
      <c r="A517" s="102"/>
      <c r="B517" s="103"/>
      <c r="C517" s="104"/>
      <c r="D517" s="104"/>
      <c r="E517" s="104"/>
      <c r="F517" s="104"/>
      <c r="G517" s="89"/>
      <c r="H517" s="194"/>
      <c r="I517" s="195"/>
      <c r="J517" s="13"/>
      <c r="K517" s="13"/>
      <c r="L517" s="13"/>
    </row>
    <row r="518" spans="1:12" ht="20.100000000000001" hidden="1" customHeight="1" x14ac:dyDescent="0.3">
      <c r="A518" s="102"/>
      <c r="B518" s="103"/>
      <c r="C518" s="104"/>
      <c r="D518" s="104"/>
      <c r="E518" s="104"/>
      <c r="F518" s="104"/>
      <c r="G518" s="89"/>
      <c r="H518" s="194"/>
      <c r="I518" s="195"/>
      <c r="J518" s="13"/>
      <c r="K518" s="13"/>
      <c r="L518" s="13"/>
    </row>
    <row r="519" spans="1:12" ht="20.100000000000001" hidden="1" customHeight="1" x14ac:dyDescent="0.3">
      <c r="A519" s="102"/>
      <c r="B519" s="103"/>
      <c r="C519" s="104"/>
      <c r="D519" s="104"/>
      <c r="E519" s="104"/>
      <c r="F519" s="104"/>
      <c r="G519" s="89"/>
      <c r="H519" s="194"/>
      <c r="I519" s="195"/>
      <c r="J519" s="13"/>
      <c r="K519" s="13"/>
      <c r="L519" s="13"/>
    </row>
    <row r="520" spans="1:12" ht="20.100000000000001" hidden="1" customHeight="1" x14ac:dyDescent="0.3">
      <c r="A520" s="102"/>
      <c r="B520" s="103"/>
      <c r="C520" s="104"/>
      <c r="D520" s="104"/>
      <c r="E520" s="104"/>
      <c r="F520" s="104"/>
      <c r="G520" s="89"/>
      <c r="H520" s="194"/>
      <c r="I520" s="195"/>
      <c r="J520" s="13"/>
      <c r="K520" s="13"/>
      <c r="L520" s="13"/>
    </row>
    <row r="521" spans="1:12" ht="20.100000000000001" hidden="1" customHeight="1" x14ac:dyDescent="0.3">
      <c r="A521" s="102"/>
      <c r="B521" s="103"/>
      <c r="C521" s="104"/>
      <c r="D521" s="104"/>
      <c r="E521" s="104"/>
      <c r="F521" s="104"/>
      <c r="G521" s="89"/>
      <c r="H521" s="194"/>
      <c r="I521" s="195"/>
      <c r="J521" s="13"/>
      <c r="K521" s="13"/>
      <c r="L521" s="13"/>
    </row>
    <row r="522" spans="1:12" ht="20.100000000000001" hidden="1" customHeight="1" x14ac:dyDescent="0.3">
      <c r="A522" s="102"/>
      <c r="B522" s="103"/>
      <c r="C522" s="104"/>
      <c r="D522" s="104"/>
      <c r="E522" s="104"/>
      <c r="F522" s="104"/>
      <c r="G522" s="89"/>
      <c r="H522" s="194"/>
      <c r="I522" s="195"/>
      <c r="J522" s="13"/>
      <c r="K522" s="13"/>
      <c r="L522" s="13"/>
    </row>
    <row r="523" spans="1:12" s="11" customFormat="1" ht="18" customHeight="1" x14ac:dyDescent="0.3">
      <c r="A523" s="346" t="s">
        <v>12</v>
      </c>
      <c r="B523" s="347" t="s">
        <v>190</v>
      </c>
      <c r="C523" s="331">
        <f>C525+C547+C568</f>
        <v>1122601</v>
      </c>
      <c r="D523" s="331">
        <f>SUBTOTAL(9,D524:D609)</f>
        <v>18230000</v>
      </c>
      <c r="E523" s="331">
        <f>SUBTOTAL(9,E524:E609)</f>
        <v>1071580</v>
      </c>
      <c r="F523" s="331">
        <f>G523-D523</f>
        <v>-18230000</v>
      </c>
      <c r="G523" s="331">
        <f>SUBTOTAL(9,G524:G609)</f>
        <v>0</v>
      </c>
      <c r="H523" s="332">
        <f>IF(C523&lt;&gt;0,E523/C523,"-")*100</f>
        <v>95.455108270881638</v>
      </c>
      <c r="I523" s="333">
        <f>IF(D523&lt;&gt;0,E523/D523,"-")*100</f>
        <v>5.878113000548546</v>
      </c>
      <c r="J523" s="10">
        <f>SUBTOTAL(9,J524:J609)</f>
        <v>16560000</v>
      </c>
      <c r="K523" s="10">
        <f>SUBTOTAL(9,K524:K609)</f>
        <v>8060000</v>
      </c>
      <c r="L523" s="10">
        <f>SUBTOTAL(9,L524:L609)</f>
        <v>0</v>
      </c>
    </row>
    <row r="524" spans="1:12" ht="30" hidden="1" customHeight="1" x14ac:dyDescent="0.3">
      <c r="A524" s="102"/>
      <c r="B524" s="165"/>
      <c r="C524" s="166"/>
      <c r="D524" s="166"/>
      <c r="E524" s="166"/>
      <c r="F524" s="166"/>
      <c r="G524" s="89"/>
      <c r="H524" s="194"/>
      <c r="I524" s="195"/>
      <c r="J524" s="13"/>
      <c r="K524" s="13"/>
      <c r="L524" s="13"/>
    </row>
    <row r="525" spans="1:12" s="11" customFormat="1" ht="18" customHeight="1" x14ac:dyDescent="0.3">
      <c r="A525" s="97" t="s">
        <v>34</v>
      </c>
      <c r="B525" s="98" t="s">
        <v>174</v>
      </c>
      <c r="C525" s="99">
        <f>SUBTOTAL(9,C526:C546)</f>
        <v>705582</v>
      </c>
      <c r="D525" s="99">
        <f>SUBTOTAL(9,D526:D546)</f>
        <v>18100000</v>
      </c>
      <c r="E525" s="99">
        <f>SUBTOTAL(9,E526:E546)</f>
        <v>706072</v>
      </c>
      <c r="F525" s="99">
        <f>G525-D525</f>
        <v>-18100000</v>
      </c>
      <c r="G525" s="99">
        <f>SUBTOTAL(9,G526:G546)</f>
        <v>0</v>
      </c>
      <c r="H525" s="209">
        <f>IF(C525&lt;&gt;0,E525/C525,"-")*100</f>
        <v>100.06944621603159</v>
      </c>
      <c r="I525" s="210">
        <f>IF(D525&lt;&gt;0,E525/D525,"-")*100</f>
        <v>3.9009502762430941</v>
      </c>
      <c r="J525" s="15">
        <f>SUBTOTAL(9,J526:J546)</f>
        <v>16450000</v>
      </c>
      <c r="K525" s="15">
        <f>SUBTOTAL(9,K526:K546)</f>
        <v>7950000</v>
      </c>
      <c r="L525" s="15">
        <f>SUBTOTAL(9,L526:L546)</f>
        <v>0</v>
      </c>
    </row>
    <row r="526" spans="1:12" ht="30" hidden="1" customHeight="1" x14ac:dyDescent="0.3">
      <c r="A526" s="102"/>
      <c r="B526" s="103"/>
      <c r="C526" s="104"/>
      <c r="D526" s="105"/>
      <c r="E526" s="105"/>
      <c r="F526" s="105"/>
      <c r="G526" s="89"/>
      <c r="H526" s="209" t="e">
        <f t="shared" ref="H526:H540" si="26">IF(C526&lt;&gt;0,E526/C526,"-")*100</f>
        <v>#VALUE!</v>
      </c>
      <c r="I526" s="195"/>
      <c r="J526" s="13"/>
      <c r="K526" s="13"/>
      <c r="L526" s="13"/>
    </row>
    <row r="527" spans="1:12" ht="15" hidden="1" customHeight="1" x14ac:dyDescent="0.3">
      <c r="A527" s="106" t="s">
        <v>34</v>
      </c>
      <c r="B527" s="107" t="s">
        <v>174</v>
      </c>
      <c r="C527" s="108">
        <f>SUBTOTAL(9,C528:C545)</f>
        <v>705582</v>
      </c>
      <c r="D527" s="108">
        <f>SUBTOTAL(9,D528:D545)</f>
        <v>18100000</v>
      </c>
      <c r="E527" s="108">
        <f>SUBTOTAL(9,E528:E545)</f>
        <v>706072</v>
      </c>
      <c r="F527" s="108">
        <f>G527-D527</f>
        <v>-18100000</v>
      </c>
      <c r="G527" s="108">
        <f>SUBTOTAL(9,G528:G545)</f>
        <v>0</v>
      </c>
      <c r="H527" s="209">
        <f t="shared" si="26"/>
        <v>100.06944621603159</v>
      </c>
      <c r="I527" s="199">
        <f>IF(D527&lt;&gt;0,E527/D527,"-")</f>
        <v>3.9009502762430939E-2</v>
      </c>
      <c r="J527" s="17">
        <f>SUBTOTAL(9,J528:J545)</f>
        <v>16450000</v>
      </c>
      <c r="K527" s="17">
        <f>SUBTOTAL(9,K528:K545)</f>
        <v>7950000</v>
      </c>
      <c r="L527" s="17">
        <f>SUBTOTAL(9,L528:L545)</f>
        <v>0</v>
      </c>
    </row>
    <row r="528" spans="1:12" ht="30" hidden="1" customHeight="1" x14ac:dyDescent="0.3">
      <c r="A528" s="102"/>
      <c r="B528" s="103"/>
      <c r="C528" s="104"/>
      <c r="D528" s="111"/>
      <c r="E528" s="111"/>
      <c r="F528" s="111"/>
      <c r="G528" s="89"/>
      <c r="H528" s="209" t="e">
        <f t="shared" si="26"/>
        <v>#VALUE!</v>
      </c>
      <c r="I528" s="195"/>
      <c r="J528" s="13"/>
      <c r="K528" s="13"/>
      <c r="L528" s="13"/>
    </row>
    <row r="529" spans="1:12" ht="15" hidden="1" customHeight="1" x14ac:dyDescent="0.3">
      <c r="A529" s="112" t="s">
        <v>34</v>
      </c>
      <c r="B529" s="113" t="s">
        <v>174</v>
      </c>
      <c r="C529" s="114">
        <f>SUBTOTAL(9,C530:C544)</f>
        <v>705582</v>
      </c>
      <c r="D529" s="114">
        <f>SUBTOTAL(9,D530:D544)</f>
        <v>18100000</v>
      </c>
      <c r="E529" s="114">
        <f>SUBTOTAL(9,E530:E544)</f>
        <v>706072</v>
      </c>
      <c r="F529" s="114">
        <f>G529-D529</f>
        <v>-18100000</v>
      </c>
      <c r="G529" s="114">
        <f>SUBTOTAL(9,G530:G544)</f>
        <v>0</v>
      </c>
      <c r="H529" s="209">
        <f t="shared" si="26"/>
        <v>100.06944621603159</v>
      </c>
      <c r="I529" s="201">
        <f>IF(D529&lt;&gt;0,E529/D529,"-")</f>
        <v>3.9009502762430939E-2</v>
      </c>
      <c r="J529" s="20">
        <f>SUBTOTAL(9,J530:J544)</f>
        <v>16450000</v>
      </c>
      <c r="K529" s="20">
        <f>SUBTOTAL(9,K530:K544)</f>
        <v>7950000</v>
      </c>
      <c r="L529" s="20">
        <f>SUBTOTAL(9,L530:L544)</f>
        <v>0</v>
      </c>
    </row>
    <row r="530" spans="1:12" ht="30" hidden="1" customHeight="1" x14ac:dyDescent="0.3">
      <c r="A530" s="102"/>
      <c r="B530" s="103"/>
      <c r="C530" s="104"/>
      <c r="D530" s="117"/>
      <c r="E530" s="117"/>
      <c r="F530" s="117"/>
      <c r="G530" s="89"/>
      <c r="H530" s="209" t="e">
        <f t="shared" si="26"/>
        <v>#VALUE!</v>
      </c>
      <c r="I530" s="195"/>
      <c r="J530" s="13"/>
      <c r="K530" s="13"/>
      <c r="L530" s="13"/>
    </row>
    <row r="531" spans="1:12" ht="15" hidden="1" customHeight="1" x14ac:dyDescent="0.3">
      <c r="A531" s="118" t="s">
        <v>34</v>
      </c>
      <c r="B531" s="119" t="s">
        <v>174</v>
      </c>
      <c r="C531" s="120">
        <f>SUBTOTAL(9,C532:C543)</f>
        <v>705582</v>
      </c>
      <c r="D531" s="120">
        <f>SUBTOTAL(9,D532:D543)</f>
        <v>18100000</v>
      </c>
      <c r="E531" s="120">
        <f>SUBTOTAL(9,E532:E543)</f>
        <v>706072</v>
      </c>
      <c r="F531" s="120">
        <f>G531-D531</f>
        <v>-18100000</v>
      </c>
      <c r="G531" s="120">
        <f>SUBTOTAL(9,G532:G543)</f>
        <v>0</v>
      </c>
      <c r="H531" s="209">
        <f t="shared" si="26"/>
        <v>100.06944621603159</v>
      </c>
      <c r="I531" s="203">
        <f>IF(D531&lt;&gt;0,E531/D531,"-")</f>
        <v>3.9009502762430939E-2</v>
      </c>
      <c r="J531" s="21">
        <f>SUBTOTAL(9,J532:J543)</f>
        <v>16450000</v>
      </c>
      <c r="K531" s="21">
        <f>SUBTOTAL(9,K532:K543)</f>
        <v>7950000</v>
      </c>
      <c r="L531" s="21">
        <f>SUBTOTAL(9,L532:L543)</f>
        <v>0</v>
      </c>
    </row>
    <row r="532" spans="1:12" ht="30" hidden="1" customHeight="1" x14ac:dyDescent="0.3">
      <c r="A532" s="102"/>
      <c r="B532" s="103"/>
      <c r="C532" s="104"/>
      <c r="D532" s="123"/>
      <c r="E532" s="123"/>
      <c r="F532" s="123"/>
      <c r="G532" s="89"/>
      <c r="H532" s="209" t="e">
        <f t="shared" si="26"/>
        <v>#VALUE!</v>
      </c>
      <c r="I532" s="195"/>
      <c r="J532" s="13"/>
      <c r="K532" s="13"/>
      <c r="L532" s="13"/>
    </row>
    <row r="533" spans="1:12" ht="15" hidden="1" customHeight="1" x14ac:dyDescent="0.3">
      <c r="A533" s="124" t="s">
        <v>34</v>
      </c>
      <c r="B533" s="125" t="s">
        <v>174</v>
      </c>
      <c r="C533" s="126">
        <f>SUBTOTAL(9,C534:C542)</f>
        <v>705582</v>
      </c>
      <c r="D533" s="126">
        <f>SUBTOTAL(9,D534:D542)</f>
        <v>18100000</v>
      </c>
      <c r="E533" s="126">
        <f>SUBTOTAL(9,E534:E542)</f>
        <v>706072</v>
      </c>
      <c r="F533" s="126">
        <f>G533-D533</f>
        <v>-18100000</v>
      </c>
      <c r="G533" s="126">
        <f>SUBTOTAL(9,G534:G542)</f>
        <v>0</v>
      </c>
      <c r="H533" s="209">
        <f t="shared" si="26"/>
        <v>100.06944621603159</v>
      </c>
      <c r="I533" s="205">
        <f>IF(D533&lt;&gt;0,E533/D533,"-")</f>
        <v>3.9009502762430939E-2</v>
      </c>
      <c r="J533" s="18">
        <f>SUBTOTAL(9,J534:J542)</f>
        <v>16450000</v>
      </c>
      <c r="K533" s="18">
        <f>SUBTOTAL(9,K534:K542)</f>
        <v>7950000</v>
      </c>
      <c r="L533" s="18">
        <f>SUBTOTAL(9,L534:L542)</f>
        <v>0</v>
      </c>
    </row>
    <row r="534" spans="1:12" ht="22.5" hidden="1" customHeight="1" x14ac:dyDescent="0.3">
      <c r="A534" s="102"/>
      <c r="B534" s="103"/>
      <c r="C534" s="104"/>
      <c r="D534" s="123"/>
      <c r="E534" s="123"/>
      <c r="F534" s="123"/>
      <c r="G534" s="123"/>
      <c r="H534" s="209" t="e">
        <f t="shared" si="26"/>
        <v>#VALUE!</v>
      </c>
      <c r="I534" s="207"/>
      <c r="J534" s="70"/>
      <c r="K534" s="70"/>
      <c r="L534" s="70"/>
    </row>
    <row r="535" spans="1:12" ht="15" hidden="1" customHeight="1" x14ac:dyDescent="0.3">
      <c r="A535" s="131" t="s">
        <v>34</v>
      </c>
      <c r="B535" s="132" t="s">
        <v>174</v>
      </c>
      <c r="C535" s="123">
        <f>SUBTOTAL(9,C536:C541)</f>
        <v>705582</v>
      </c>
      <c r="D535" s="123">
        <f>SUBTOTAL(9,D536:D541)</f>
        <v>18100000</v>
      </c>
      <c r="E535" s="123">
        <f>SUBTOTAL(9,E536:E541)</f>
        <v>706072</v>
      </c>
      <c r="F535" s="123">
        <f>G535-D535</f>
        <v>-18100000</v>
      </c>
      <c r="G535" s="123">
        <f>SUBTOTAL(9,G536:G541)</f>
        <v>0</v>
      </c>
      <c r="H535" s="209">
        <f t="shared" si="26"/>
        <v>100.06944621603159</v>
      </c>
      <c r="I535" s="207">
        <f>IF(D535&lt;&gt;0,E535/D535,"-")</f>
        <v>3.9009502762430939E-2</v>
      </c>
      <c r="J535" s="70">
        <f>SUBTOTAL(9,J536:J541)</f>
        <v>16450000</v>
      </c>
      <c r="K535" s="70">
        <f>SUBTOTAL(9,K536:K541)</f>
        <v>7950000</v>
      </c>
      <c r="L535" s="70">
        <f>SUBTOTAL(9,L536:L541)</f>
        <v>0</v>
      </c>
    </row>
    <row r="536" spans="1:12" ht="30" hidden="1" customHeight="1" x14ac:dyDescent="0.3">
      <c r="A536" s="102"/>
      <c r="B536" s="103"/>
      <c r="C536" s="104"/>
      <c r="D536" s="133"/>
      <c r="E536" s="133"/>
      <c r="F536" s="133"/>
      <c r="G536" s="89"/>
      <c r="H536" s="209" t="e">
        <f t="shared" si="26"/>
        <v>#VALUE!</v>
      </c>
      <c r="I536" s="195"/>
      <c r="J536" s="13"/>
      <c r="K536" s="13"/>
      <c r="L536" s="13"/>
    </row>
    <row r="537" spans="1:12" ht="15" customHeight="1" x14ac:dyDescent="0.3">
      <c r="A537" s="134" t="s">
        <v>88</v>
      </c>
      <c r="B537" s="135" t="s">
        <v>127</v>
      </c>
      <c r="C537" s="136">
        <v>3750</v>
      </c>
      <c r="D537" s="136">
        <v>150000</v>
      </c>
      <c r="E537" s="136">
        <v>0</v>
      </c>
      <c r="F537" s="136">
        <f>G537-D537</f>
        <v>-150000</v>
      </c>
      <c r="G537" s="136"/>
      <c r="H537" s="215" t="s">
        <v>486</v>
      </c>
      <c r="I537" s="191" t="s">
        <v>486</v>
      </c>
      <c r="J537" s="3">
        <v>0</v>
      </c>
      <c r="K537" s="24">
        <v>0</v>
      </c>
      <c r="L537" s="24">
        <v>0</v>
      </c>
    </row>
    <row r="538" spans="1:12" ht="15" customHeight="1" x14ac:dyDescent="0.3">
      <c r="A538" s="134" t="s">
        <v>89</v>
      </c>
      <c r="B538" s="135" t="s">
        <v>126</v>
      </c>
      <c r="C538" s="136">
        <v>412250</v>
      </c>
      <c r="D538" s="136">
        <v>10350000</v>
      </c>
      <c r="E538" s="136">
        <v>611836</v>
      </c>
      <c r="F538" s="136">
        <f>G538-D538</f>
        <v>-10350000</v>
      </c>
      <c r="G538" s="136"/>
      <c r="H538" s="215">
        <f t="shared" si="26"/>
        <v>148.41382656155247</v>
      </c>
      <c r="I538" s="191">
        <f>IF(D538&lt;&gt;0,E538/D538,"-")*100</f>
        <v>5.9114589371980681</v>
      </c>
      <c r="J538" s="3">
        <v>11150000</v>
      </c>
      <c r="K538" s="24">
        <v>7200000</v>
      </c>
      <c r="L538" s="24">
        <v>0</v>
      </c>
    </row>
    <row r="539" spans="1:12" ht="15" customHeight="1" x14ac:dyDescent="0.3">
      <c r="A539" s="134" t="s">
        <v>90</v>
      </c>
      <c r="B539" s="135" t="s">
        <v>212</v>
      </c>
      <c r="C539" s="136">
        <v>0</v>
      </c>
      <c r="D539" s="136">
        <v>6400000</v>
      </c>
      <c r="E539" s="136">
        <v>0</v>
      </c>
      <c r="F539" s="136">
        <f>G539-D539</f>
        <v>-6400000</v>
      </c>
      <c r="G539" s="136"/>
      <c r="H539" s="215" t="s">
        <v>486</v>
      </c>
      <c r="I539" s="191" t="s">
        <v>486</v>
      </c>
      <c r="J539" s="3">
        <v>5000000</v>
      </c>
      <c r="K539" s="24">
        <v>400000</v>
      </c>
      <c r="L539" s="24">
        <v>0</v>
      </c>
    </row>
    <row r="540" spans="1:12" ht="15" customHeight="1" x14ac:dyDescent="0.3">
      <c r="A540" s="134" t="s">
        <v>91</v>
      </c>
      <c r="B540" s="135" t="s">
        <v>193</v>
      </c>
      <c r="C540" s="136">
        <v>289582</v>
      </c>
      <c r="D540" s="136">
        <v>1200000</v>
      </c>
      <c r="E540" s="136">
        <v>94236</v>
      </c>
      <c r="F540" s="136">
        <f>G540-D540</f>
        <v>-1200000</v>
      </c>
      <c r="G540" s="136"/>
      <c r="H540" s="215">
        <f t="shared" si="26"/>
        <v>32.542077891581663</v>
      </c>
      <c r="I540" s="191">
        <f t="shared" ref="I540" si="27">IF(D540&lt;&gt;0,E540/D540,"-")*100</f>
        <v>7.8530000000000006</v>
      </c>
      <c r="J540" s="3">
        <v>300000</v>
      </c>
      <c r="K540" s="24">
        <v>350000</v>
      </c>
      <c r="L540" s="24">
        <v>0</v>
      </c>
    </row>
    <row r="541" spans="1:12" hidden="1" x14ac:dyDescent="0.3">
      <c r="A541" s="102"/>
      <c r="B541" s="103"/>
      <c r="C541" s="104"/>
      <c r="D541" s="136"/>
      <c r="E541" s="136"/>
      <c r="F541" s="136"/>
      <c r="G541" s="136"/>
      <c r="H541" s="190"/>
      <c r="I541" s="191"/>
      <c r="J541" s="3"/>
      <c r="K541" s="3"/>
      <c r="L541" s="3"/>
    </row>
    <row r="542" spans="1:12" hidden="1" x14ac:dyDescent="0.3">
      <c r="A542" s="102"/>
      <c r="B542" s="103"/>
      <c r="C542" s="104"/>
      <c r="D542" s="104"/>
      <c r="E542" s="104"/>
      <c r="F542" s="104"/>
      <c r="G542" s="89"/>
      <c r="H542" s="194"/>
      <c r="I542" s="195"/>
      <c r="J542" s="13"/>
      <c r="K542" s="13"/>
      <c r="L542" s="13"/>
    </row>
    <row r="543" spans="1:12" ht="20.100000000000001" hidden="1" customHeight="1" x14ac:dyDescent="0.3">
      <c r="A543" s="102"/>
      <c r="B543" s="103"/>
      <c r="C543" s="104"/>
      <c r="D543" s="104"/>
      <c r="E543" s="104"/>
      <c r="F543" s="104"/>
      <c r="G543" s="89"/>
      <c r="H543" s="194"/>
      <c r="I543" s="195"/>
      <c r="J543" s="13"/>
      <c r="K543" s="13"/>
      <c r="L543" s="13"/>
    </row>
    <row r="544" spans="1:12" ht="20.100000000000001" hidden="1" customHeight="1" x14ac:dyDescent="0.3">
      <c r="A544" s="102"/>
      <c r="B544" s="103"/>
      <c r="C544" s="104"/>
      <c r="D544" s="104"/>
      <c r="E544" s="104"/>
      <c r="F544" s="104"/>
      <c r="G544" s="89"/>
      <c r="H544" s="194"/>
      <c r="I544" s="195"/>
      <c r="J544" s="13"/>
      <c r="K544" s="13"/>
      <c r="L544" s="13"/>
    </row>
    <row r="545" spans="1:12" ht="20.100000000000001" hidden="1" customHeight="1" x14ac:dyDescent="0.3">
      <c r="A545" s="102"/>
      <c r="B545" s="103"/>
      <c r="C545" s="104"/>
      <c r="D545" s="104"/>
      <c r="E545" s="104"/>
      <c r="F545" s="104"/>
      <c r="G545" s="89"/>
      <c r="H545" s="194"/>
      <c r="I545" s="195"/>
      <c r="J545" s="13"/>
      <c r="K545" s="13"/>
      <c r="L545" s="13"/>
    </row>
    <row r="546" spans="1:12" ht="20.100000000000001" hidden="1" customHeight="1" x14ac:dyDescent="0.3">
      <c r="A546" s="102"/>
      <c r="B546" s="103"/>
      <c r="C546" s="104"/>
      <c r="D546" s="104"/>
      <c r="E546" s="104"/>
      <c r="F546" s="104"/>
      <c r="G546" s="89"/>
      <c r="H546" s="194"/>
      <c r="I546" s="195"/>
      <c r="J546" s="13"/>
      <c r="K546" s="13"/>
      <c r="L546" s="13"/>
    </row>
    <row r="547" spans="1:12" s="11" customFormat="1" ht="18" customHeight="1" x14ac:dyDescent="0.3">
      <c r="A547" s="97" t="s">
        <v>35</v>
      </c>
      <c r="B547" s="98" t="s">
        <v>143</v>
      </c>
      <c r="C547" s="99">
        <f>SUBTOTAL(9,C548:C563)</f>
        <v>188819</v>
      </c>
      <c r="D547" s="99">
        <f>SUBTOTAL(9,D548:D569)</f>
        <v>100000</v>
      </c>
      <c r="E547" s="99">
        <f>SUBTOTAL(9,E548:E569)</f>
        <v>304758</v>
      </c>
      <c r="F547" s="99">
        <f>G547-D547</f>
        <v>-100000</v>
      </c>
      <c r="G547" s="99">
        <f>SUBTOTAL(9,G548:G569)</f>
        <v>0</v>
      </c>
      <c r="H547" s="209">
        <f>IF(C547&lt;&gt;0,E547/C547,"-")*100</f>
        <v>161.40218939831269</v>
      </c>
      <c r="I547" s="210">
        <f>IF(D547&lt;&gt;0,E547/D547,"-")*100</f>
        <v>304.75799999999998</v>
      </c>
      <c r="J547" s="15">
        <f>SUBTOTAL(9,J548:J569)</f>
        <v>80000</v>
      </c>
      <c r="K547" s="15">
        <f>SUBTOTAL(9,K548:K569)</f>
        <v>90000</v>
      </c>
      <c r="L547" s="15">
        <f>SUBTOTAL(9,L548:L569)</f>
        <v>0</v>
      </c>
    </row>
    <row r="548" spans="1:12" ht="30" hidden="1" customHeight="1" x14ac:dyDescent="0.3">
      <c r="A548" s="102"/>
      <c r="B548" s="103"/>
      <c r="C548" s="104"/>
      <c r="D548" s="105"/>
      <c r="E548" s="105"/>
      <c r="F548" s="105"/>
      <c r="G548" s="89"/>
      <c r="H548" s="209" t="e">
        <f t="shared" ref="H548:H558" si="28">IF(C548&lt;&gt;0,E548/C548,"-")*100</f>
        <v>#VALUE!</v>
      </c>
      <c r="I548" s="195"/>
      <c r="J548" s="13"/>
      <c r="K548" s="13"/>
      <c r="L548" s="13"/>
    </row>
    <row r="549" spans="1:12" ht="15" hidden="1" customHeight="1" x14ac:dyDescent="0.3">
      <c r="A549" s="106" t="s">
        <v>35</v>
      </c>
      <c r="B549" s="107" t="s">
        <v>143</v>
      </c>
      <c r="C549" s="108">
        <f>SUBTOTAL(9,C550:C568)</f>
        <v>417019</v>
      </c>
      <c r="D549" s="108">
        <f>SUBTOTAL(9,D550:D568)</f>
        <v>100000</v>
      </c>
      <c r="E549" s="108">
        <f>SUBTOTAL(9,E550:E568)</f>
        <v>304758</v>
      </c>
      <c r="F549" s="108">
        <f>G549-D549</f>
        <v>-100000</v>
      </c>
      <c r="G549" s="108">
        <f>SUBTOTAL(9,G550:G568)</f>
        <v>0</v>
      </c>
      <c r="H549" s="209">
        <f t="shared" si="28"/>
        <v>73.080123447612692</v>
      </c>
      <c r="I549" s="199">
        <f>IF(D549&lt;&gt;0,E549/D549,"-")</f>
        <v>3.04758</v>
      </c>
      <c r="J549" s="17">
        <f>SUBTOTAL(9,J550:J568)</f>
        <v>80000</v>
      </c>
      <c r="K549" s="17">
        <f>SUBTOTAL(9,K550:K568)</f>
        <v>90000</v>
      </c>
      <c r="L549" s="17">
        <f>SUBTOTAL(9,L550:L568)</f>
        <v>0</v>
      </c>
    </row>
    <row r="550" spans="1:12" ht="30" hidden="1" customHeight="1" x14ac:dyDescent="0.3">
      <c r="A550" s="102"/>
      <c r="B550" s="103"/>
      <c r="C550" s="104"/>
      <c r="D550" s="111"/>
      <c r="E550" s="111"/>
      <c r="F550" s="111"/>
      <c r="G550" s="89"/>
      <c r="H550" s="209" t="e">
        <f t="shared" si="28"/>
        <v>#VALUE!</v>
      </c>
      <c r="I550" s="195"/>
      <c r="J550" s="13"/>
      <c r="K550" s="13"/>
      <c r="L550" s="13"/>
    </row>
    <row r="551" spans="1:12" ht="15" hidden="1" customHeight="1" x14ac:dyDescent="0.3">
      <c r="A551" s="112" t="s">
        <v>35</v>
      </c>
      <c r="B551" s="113" t="s">
        <v>143</v>
      </c>
      <c r="C551" s="114">
        <f>SUBTOTAL(9,C552:C567)</f>
        <v>188819</v>
      </c>
      <c r="D551" s="114">
        <f>SUBTOTAL(9,D552:D567)</f>
        <v>100000</v>
      </c>
      <c r="E551" s="114">
        <f>SUBTOTAL(9,E552:E567)</f>
        <v>304758</v>
      </c>
      <c r="F551" s="114">
        <f>G551-D551</f>
        <v>-100000</v>
      </c>
      <c r="G551" s="114">
        <f>SUBTOTAL(9,G552:G567)</f>
        <v>0</v>
      </c>
      <c r="H551" s="209">
        <f t="shared" si="28"/>
        <v>161.40218939831269</v>
      </c>
      <c r="I551" s="201">
        <f>IF(D551&lt;&gt;0,E551/D551,"-")</f>
        <v>3.04758</v>
      </c>
      <c r="J551" s="20">
        <f>SUBTOTAL(9,J552:J567)</f>
        <v>80000</v>
      </c>
      <c r="K551" s="20">
        <f>SUBTOTAL(9,K552:K567)</f>
        <v>90000</v>
      </c>
      <c r="L551" s="20">
        <f>SUBTOTAL(9,L552:L567)</f>
        <v>0</v>
      </c>
    </row>
    <row r="552" spans="1:12" ht="30" hidden="1" customHeight="1" x14ac:dyDescent="0.3">
      <c r="A552" s="102"/>
      <c r="B552" s="103"/>
      <c r="C552" s="104"/>
      <c r="D552" s="117"/>
      <c r="E552" s="117"/>
      <c r="F552" s="117"/>
      <c r="G552" s="89"/>
      <c r="H552" s="209" t="e">
        <f t="shared" si="28"/>
        <v>#VALUE!</v>
      </c>
      <c r="I552" s="195"/>
      <c r="J552" s="13"/>
      <c r="K552" s="13"/>
      <c r="L552" s="13"/>
    </row>
    <row r="553" spans="1:12" ht="15" hidden="1" customHeight="1" x14ac:dyDescent="0.3">
      <c r="A553" s="118" t="s">
        <v>35</v>
      </c>
      <c r="B553" s="119" t="s">
        <v>143</v>
      </c>
      <c r="C553" s="120">
        <f>SUBTOTAL(9,C554:C566)</f>
        <v>188819</v>
      </c>
      <c r="D553" s="120">
        <f>SUBTOTAL(9,D554:D566)</f>
        <v>100000</v>
      </c>
      <c r="E553" s="120">
        <f>SUBTOTAL(9,E554:E566)</f>
        <v>304758</v>
      </c>
      <c r="F553" s="120">
        <f>G553-D553</f>
        <v>-100000</v>
      </c>
      <c r="G553" s="120">
        <f>SUBTOTAL(9,G554:G566)</f>
        <v>0</v>
      </c>
      <c r="H553" s="209">
        <f t="shared" si="28"/>
        <v>161.40218939831269</v>
      </c>
      <c r="I553" s="203">
        <f>IF(D553&lt;&gt;0,E553/D553,"-")</f>
        <v>3.04758</v>
      </c>
      <c r="J553" s="21">
        <f>SUBTOTAL(9,J554:J566)</f>
        <v>80000</v>
      </c>
      <c r="K553" s="21">
        <f>SUBTOTAL(9,K554:K566)</f>
        <v>90000</v>
      </c>
      <c r="L553" s="21">
        <f>SUBTOTAL(9,L554:L566)</f>
        <v>0</v>
      </c>
    </row>
    <row r="554" spans="1:12" ht="30" hidden="1" customHeight="1" x14ac:dyDescent="0.3">
      <c r="A554" s="102"/>
      <c r="B554" s="103"/>
      <c r="C554" s="104"/>
      <c r="D554" s="123"/>
      <c r="E554" s="123"/>
      <c r="F554" s="123"/>
      <c r="G554" s="89"/>
      <c r="H554" s="209" t="e">
        <f t="shared" si="28"/>
        <v>#VALUE!</v>
      </c>
      <c r="I554" s="195"/>
      <c r="J554" s="13"/>
      <c r="K554" s="13"/>
      <c r="L554" s="13"/>
    </row>
    <row r="555" spans="1:12" ht="15" hidden="1" customHeight="1" x14ac:dyDescent="0.3">
      <c r="A555" s="124" t="s">
        <v>35</v>
      </c>
      <c r="B555" s="125" t="s">
        <v>143</v>
      </c>
      <c r="C555" s="126">
        <f>SUBTOTAL(9,C556:C565)</f>
        <v>188819</v>
      </c>
      <c r="D555" s="126">
        <f>SUBTOTAL(9,D556:D565)</f>
        <v>100000</v>
      </c>
      <c r="E555" s="126">
        <f>SUBTOTAL(9,E556:E565)</f>
        <v>304758</v>
      </c>
      <c r="F555" s="126">
        <f>G555-D555</f>
        <v>-100000</v>
      </c>
      <c r="G555" s="126">
        <f>SUBTOTAL(9,G556:G565)</f>
        <v>0</v>
      </c>
      <c r="H555" s="209">
        <f t="shared" si="28"/>
        <v>161.40218939831269</v>
      </c>
      <c r="I555" s="205">
        <f>IF(D555&lt;&gt;0,E555/D555,"-")</f>
        <v>3.04758</v>
      </c>
      <c r="J555" s="18">
        <f>SUBTOTAL(9,J556:J565)</f>
        <v>80000</v>
      </c>
      <c r="K555" s="18">
        <f>SUBTOTAL(9,K556:K565)</f>
        <v>90000</v>
      </c>
      <c r="L555" s="18">
        <f>SUBTOTAL(9,L556:L565)</f>
        <v>0</v>
      </c>
    </row>
    <row r="556" spans="1:12" ht="22.5" hidden="1" customHeight="1" x14ac:dyDescent="0.3">
      <c r="A556" s="102"/>
      <c r="B556" s="103"/>
      <c r="C556" s="104"/>
      <c r="D556" s="123"/>
      <c r="E556" s="123"/>
      <c r="F556" s="123"/>
      <c r="G556" s="123"/>
      <c r="H556" s="209" t="e">
        <f t="shared" si="28"/>
        <v>#VALUE!</v>
      </c>
      <c r="I556" s="207"/>
      <c r="J556" s="70"/>
      <c r="K556" s="70"/>
      <c r="L556" s="70"/>
    </row>
    <row r="557" spans="1:12" ht="15" hidden="1" customHeight="1" x14ac:dyDescent="0.3">
      <c r="A557" s="131" t="s">
        <v>35</v>
      </c>
      <c r="B557" s="132" t="s">
        <v>143</v>
      </c>
      <c r="C557" s="123">
        <f>SUBTOTAL(9,C558:C564)</f>
        <v>188819</v>
      </c>
      <c r="D557" s="123">
        <f>SUBTOTAL(9,D558:D564)</f>
        <v>100000</v>
      </c>
      <c r="E557" s="123">
        <f>SUBTOTAL(9,E558:E564)</f>
        <v>304758</v>
      </c>
      <c r="F557" s="123">
        <f>G557-D557</f>
        <v>-100000</v>
      </c>
      <c r="G557" s="123">
        <f>SUBTOTAL(9,G558:G564)</f>
        <v>0</v>
      </c>
      <c r="H557" s="209">
        <f t="shared" si="28"/>
        <v>161.40218939831269</v>
      </c>
      <c r="I557" s="207">
        <f>IF(D557&lt;&gt;0,E557/D557,"-")</f>
        <v>3.04758</v>
      </c>
      <c r="J557" s="70">
        <f>SUBTOTAL(9,J558:J564)</f>
        <v>80000</v>
      </c>
      <c r="K557" s="70">
        <f>SUBTOTAL(9,K558:K564)</f>
        <v>90000</v>
      </c>
      <c r="L557" s="70">
        <f>SUBTOTAL(9,L558:L564)</f>
        <v>0</v>
      </c>
    </row>
    <row r="558" spans="1:12" ht="30" hidden="1" customHeight="1" x14ac:dyDescent="0.3">
      <c r="A558" s="102"/>
      <c r="B558" s="103"/>
      <c r="C558" s="104"/>
      <c r="D558" s="133"/>
      <c r="E558" s="133"/>
      <c r="F558" s="133"/>
      <c r="G558" s="89"/>
      <c r="H558" s="209" t="e">
        <f t="shared" si="28"/>
        <v>#VALUE!</v>
      </c>
      <c r="I558" s="195"/>
      <c r="J558" s="13"/>
      <c r="K558" s="13"/>
      <c r="L558" s="13"/>
    </row>
    <row r="559" spans="1:12" ht="15" customHeight="1" x14ac:dyDescent="0.3">
      <c r="A559" s="134" t="s">
        <v>92</v>
      </c>
      <c r="B559" s="135" t="s">
        <v>194</v>
      </c>
      <c r="C559" s="136">
        <v>129232</v>
      </c>
      <c r="D559" s="136">
        <v>20000</v>
      </c>
      <c r="E559" s="136">
        <v>0</v>
      </c>
      <c r="F559" s="136">
        <f>G559-D559</f>
        <v>-20000</v>
      </c>
      <c r="G559" s="136"/>
      <c r="H559" s="215" t="s">
        <v>486</v>
      </c>
      <c r="I559" s="191" t="s">
        <v>486</v>
      </c>
      <c r="J559" s="3">
        <v>20000</v>
      </c>
      <c r="K559" s="24">
        <v>30000</v>
      </c>
      <c r="L559" s="24">
        <v>0</v>
      </c>
    </row>
    <row r="560" spans="1:12" ht="15" customHeight="1" x14ac:dyDescent="0.3">
      <c r="A560" s="134" t="s">
        <v>450</v>
      </c>
      <c r="B560" s="135" t="s">
        <v>451</v>
      </c>
      <c r="C560" s="136">
        <v>0</v>
      </c>
      <c r="D560" s="136">
        <v>0</v>
      </c>
      <c r="E560" s="136">
        <v>3163</v>
      </c>
      <c r="F560" s="136">
        <f>G560-D560</f>
        <v>0</v>
      </c>
      <c r="G560" s="136"/>
      <c r="H560" s="190" t="str">
        <f>IF(C560&lt;&gt;0,0/C560,"-")</f>
        <v>-</v>
      </c>
      <c r="I560" s="191" t="str">
        <f>IF(D560&lt;&gt;0,E560/D560,"-")</f>
        <v>-</v>
      </c>
      <c r="J560" s="3">
        <v>0</v>
      </c>
      <c r="K560" s="24">
        <v>0</v>
      </c>
      <c r="L560" s="24">
        <v>0</v>
      </c>
    </row>
    <row r="561" spans="1:12" ht="15" customHeight="1" x14ac:dyDescent="0.3">
      <c r="A561" s="134" t="s">
        <v>93</v>
      </c>
      <c r="B561" s="135" t="s">
        <v>198</v>
      </c>
      <c r="C561" s="136">
        <v>0</v>
      </c>
      <c r="D561" s="136">
        <v>30000</v>
      </c>
      <c r="E561" s="136">
        <v>0</v>
      </c>
      <c r="F561" s="136">
        <f>G561-D561</f>
        <v>-30000</v>
      </c>
      <c r="G561" s="136"/>
      <c r="H561" s="190" t="str">
        <f>IF(C561&lt;&gt;0,0/C561,"-")</f>
        <v>-</v>
      </c>
      <c r="I561" s="191" t="s">
        <v>486</v>
      </c>
      <c r="J561" s="3">
        <v>20000</v>
      </c>
      <c r="K561" s="24">
        <v>20000</v>
      </c>
      <c r="L561" s="24">
        <v>0</v>
      </c>
    </row>
    <row r="562" spans="1:12" ht="15" customHeight="1" x14ac:dyDescent="0.3">
      <c r="A562" s="134" t="s">
        <v>452</v>
      </c>
      <c r="B562" s="135" t="s">
        <v>453</v>
      </c>
      <c r="C562" s="136">
        <v>0</v>
      </c>
      <c r="D562" s="136">
        <v>0</v>
      </c>
      <c r="E562" s="136">
        <v>68200</v>
      </c>
      <c r="F562" s="136">
        <f>G562-D562</f>
        <v>0</v>
      </c>
      <c r="G562" s="136"/>
      <c r="H562" s="190" t="str">
        <f>IF(C562&lt;&gt;0,0/C562,"-")</f>
        <v>-</v>
      </c>
      <c r="I562" s="191" t="str">
        <f>IF(D562&lt;&gt;0,E562/D562,"-")</f>
        <v>-</v>
      </c>
      <c r="J562" s="3">
        <v>0</v>
      </c>
      <c r="K562" s="24">
        <v>0</v>
      </c>
      <c r="L562" s="24">
        <v>0</v>
      </c>
    </row>
    <row r="563" spans="1:12" x14ac:dyDescent="0.3">
      <c r="A563" s="134" t="s">
        <v>94</v>
      </c>
      <c r="B563" s="135" t="s">
        <v>215</v>
      </c>
      <c r="C563" s="136">
        <v>59587</v>
      </c>
      <c r="D563" s="136">
        <v>50000</v>
      </c>
      <c r="E563" s="136">
        <v>233395</v>
      </c>
      <c r="F563" s="136">
        <f>G563-D563</f>
        <v>-50000</v>
      </c>
      <c r="G563" s="136"/>
      <c r="H563" s="190">
        <f>IF(C563&lt;&gt;0,0/C563,"-")</f>
        <v>0</v>
      </c>
      <c r="I563" s="191">
        <f>IF(D563&lt;&gt;0,E563/D563,"-")*100</f>
        <v>466.79</v>
      </c>
      <c r="J563" s="3">
        <v>40000</v>
      </c>
      <c r="K563" s="24">
        <v>40000</v>
      </c>
      <c r="L563" s="24">
        <v>0</v>
      </c>
    </row>
    <row r="564" spans="1:12" hidden="1" x14ac:dyDescent="0.3">
      <c r="A564" s="102"/>
      <c r="B564" s="103"/>
      <c r="C564" s="104"/>
      <c r="D564" s="136"/>
      <c r="E564" s="136"/>
      <c r="F564" s="136"/>
      <c r="G564" s="136"/>
      <c r="H564" s="190"/>
      <c r="I564" s="191"/>
      <c r="J564" s="3"/>
      <c r="K564" s="3"/>
      <c r="L564" s="3"/>
    </row>
    <row r="565" spans="1:12" hidden="1" x14ac:dyDescent="0.3">
      <c r="A565" s="102"/>
      <c r="B565" s="103"/>
      <c r="C565" s="104"/>
      <c r="D565" s="104"/>
      <c r="E565" s="104"/>
      <c r="F565" s="104"/>
      <c r="G565" s="89"/>
      <c r="H565" s="194"/>
      <c r="I565" s="195"/>
      <c r="J565" s="13"/>
      <c r="K565" s="13"/>
      <c r="L565" s="13"/>
    </row>
    <row r="566" spans="1:12" ht="20.100000000000001" hidden="1" customHeight="1" x14ac:dyDescent="0.3">
      <c r="A566" s="102"/>
      <c r="B566" s="103"/>
      <c r="C566" s="104"/>
      <c r="D566" s="104"/>
      <c r="E566" s="104"/>
      <c r="F566" s="104"/>
      <c r="G566" s="89"/>
      <c r="H566" s="194"/>
      <c r="I566" s="195"/>
      <c r="J566" s="13"/>
      <c r="K566" s="13"/>
      <c r="L566" s="13"/>
    </row>
    <row r="567" spans="1:12" ht="20.100000000000001" hidden="1" customHeight="1" x14ac:dyDescent="0.3">
      <c r="A567" s="102"/>
      <c r="B567" s="103"/>
      <c r="C567" s="104"/>
      <c r="D567" s="104"/>
      <c r="E567" s="104"/>
      <c r="F567" s="104"/>
      <c r="G567" s="89"/>
      <c r="H567" s="194"/>
      <c r="I567" s="195"/>
      <c r="J567" s="13"/>
      <c r="K567" s="13"/>
      <c r="L567" s="13"/>
    </row>
    <row r="568" spans="1:12" s="12" customFormat="1" ht="15.6" x14ac:dyDescent="0.3">
      <c r="A568" s="222">
        <v>423</v>
      </c>
      <c r="B568" s="227" t="s">
        <v>489</v>
      </c>
      <c r="C568" s="105">
        <f>SUM(C569)</f>
        <v>228200</v>
      </c>
      <c r="D568" s="105">
        <v>0</v>
      </c>
      <c r="E568" s="105">
        <v>0</v>
      </c>
      <c r="F568" s="105"/>
      <c r="G568" s="228"/>
      <c r="H568" s="229">
        <v>0</v>
      </c>
      <c r="I568" s="230">
        <v>0</v>
      </c>
      <c r="J568" s="231"/>
      <c r="K568" s="231"/>
      <c r="L568" s="231"/>
    </row>
    <row r="569" spans="1:12" s="7" customFormat="1" ht="12" x14ac:dyDescent="0.25">
      <c r="A569" s="138">
        <v>4231</v>
      </c>
      <c r="B569" s="135" t="s">
        <v>490</v>
      </c>
      <c r="C569" s="136">
        <v>228200</v>
      </c>
      <c r="D569" s="136">
        <v>0</v>
      </c>
      <c r="E569" s="136">
        <v>0</v>
      </c>
      <c r="F569" s="136"/>
      <c r="G569" s="223"/>
      <c r="H569" s="224" t="s">
        <v>486</v>
      </c>
      <c r="I569" s="225" t="s">
        <v>486</v>
      </c>
      <c r="J569" s="226"/>
      <c r="K569" s="226"/>
      <c r="L569" s="226"/>
    </row>
    <row r="570" spans="1:12" s="11" customFormat="1" ht="18" customHeight="1" x14ac:dyDescent="0.3">
      <c r="A570" s="97" t="s">
        <v>454</v>
      </c>
      <c r="B570" s="98" t="s">
        <v>455</v>
      </c>
      <c r="C570" s="99">
        <f>SUBTOTAL(9,C571:C588)</f>
        <v>0</v>
      </c>
      <c r="D570" s="99">
        <f>SUBTOTAL(9,D571:D588)</f>
        <v>0</v>
      </c>
      <c r="E570" s="99">
        <f>SUBTOTAL(9,E571:E588)</f>
        <v>23000</v>
      </c>
      <c r="F570" s="99">
        <f>G570-D570</f>
        <v>0</v>
      </c>
      <c r="G570" s="99">
        <f>SUBTOTAL(9,G571:G588)</f>
        <v>0</v>
      </c>
      <c r="H570" s="209" t="str">
        <f>IF(C570&lt;&gt;0,E570/C570,"-")</f>
        <v>-</v>
      </c>
      <c r="I570" s="210" t="str">
        <f>IF(D570&lt;&gt;0,E570/D570,"-")</f>
        <v>-</v>
      </c>
      <c r="J570" s="15">
        <f>SUBTOTAL(9,J571:J588)</f>
        <v>0</v>
      </c>
      <c r="K570" s="15">
        <f>SUBTOTAL(9,K571:K588)</f>
        <v>0</v>
      </c>
      <c r="L570" s="15">
        <f>SUBTOTAL(9,L571:L588)</f>
        <v>0</v>
      </c>
    </row>
    <row r="571" spans="1:12" ht="30" hidden="1" customHeight="1" x14ac:dyDescent="0.3">
      <c r="A571" s="102"/>
      <c r="B571" s="103"/>
      <c r="C571" s="104"/>
      <c r="D571" s="105"/>
      <c r="E571" s="105"/>
      <c r="F571" s="105"/>
      <c r="G571" s="89"/>
      <c r="H571" s="194"/>
      <c r="I571" s="195"/>
      <c r="J571" s="13"/>
      <c r="K571" s="13"/>
      <c r="L571" s="13"/>
    </row>
    <row r="572" spans="1:12" ht="15" hidden="1" customHeight="1" x14ac:dyDescent="0.3">
      <c r="A572" s="106" t="s">
        <v>454</v>
      </c>
      <c r="B572" s="107" t="s">
        <v>455</v>
      </c>
      <c r="C572" s="108">
        <f>SUBTOTAL(9,C573:C587)</f>
        <v>0</v>
      </c>
      <c r="D572" s="108">
        <f>SUBTOTAL(9,D573:D587)</f>
        <v>0</v>
      </c>
      <c r="E572" s="108">
        <f>SUBTOTAL(9,E573:E587)</f>
        <v>23000</v>
      </c>
      <c r="F572" s="108">
        <f>G572-D572</f>
        <v>0</v>
      </c>
      <c r="G572" s="108">
        <f>SUBTOTAL(9,G573:G587)</f>
        <v>0</v>
      </c>
      <c r="H572" s="198" t="str">
        <f>IF(C572&lt;&gt;0,E572/C572,"-")</f>
        <v>-</v>
      </c>
      <c r="I572" s="199" t="str">
        <f>IF(D572&lt;&gt;0,E572/D572,"-")</f>
        <v>-</v>
      </c>
      <c r="J572" s="17">
        <f>SUBTOTAL(9,J573:J587)</f>
        <v>0</v>
      </c>
      <c r="K572" s="17">
        <f>SUBTOTAL(9,K573:K587)</f>
        <v>0</v>
      </c>
      <c r="L572" s="17">
        <f>SUBTOTAL(9,L573:L587)</f>
        <v>0</v>
      </c>
    </row>
    <row r="573" spans="1:12" ht="30" hidden="1" customHeight="1" x14ac:dyDescent="0.3">
      <c r="A573" s="102"/>
      <c r="B573" s="103"/>
      <c r="C573" s="104"/>
      <c r="D573" s="111"/>
      <c r="E573" s="111"/>
      <c r="F573" s="111"/>
      <c r="G573" s="89"/>
      <c r="H573" s="194"/>
      <c r="I573" s="195"/>
      <c r="J573" s="13"/>
      <c r="K573" s="13"/>
      <c r="L573" s="13"/>
    </row>
    <row r="574" spans="1:12" ht="15" hidden="1" customHeight="1" x14ac:dyDescent="0.3">
      <c r="A574" s="112" t="s">
        <v>454</v>
      </c>
      <c r="B574" s="113" t="s">
        <v>455</v>
      </c>
      <c r="C574" s="114">
        <f>SUBTOTAL(9,C575:C586)</f>
        <v>0</v>
      </c>
      <c r="D574" s="114">
        <f>SUBTOTAL(9,D575:D586)</f>
        <v>0</v>
      </c>
      <c r="E574" s="114">
        <f>SUBTOTAL(9,E575:E586)</f>
        <v>23000</v>
      </c>
      <c r="F574" s="114">
        <f>G574-D574</f>
        <v>0</v>
      </c>
      <c r="G574" s="114">
        <f>SUBTOTAL(9,G575:G586)</f>
        <v>0</v>
      </c>
      <c r="H574" s="200" t="str">
        <f>IF(C574&lt;&gt;0,E574/C574,"-")</f>
        <v>-</v>
      </c>
      <c r="I574" s="201" t="str">
        <f>IF(D574&lt;&gt;0,E574/D574,"-")</f>
        <v>-</v>
      </c>
      <c r="J574" s="20">
        <f>SUBTOTAL(9,J575:J586)</f>
        <v>0</v>
      </c>
      <c r="K574" s="20">
        <f>SUBTOTAL(9,K575:K586)</f>
        <v>0</v>
      </c>
      <c r="L574" s="20">
        <f>SUBTOTAL(9,L575:L586)</f>
        <v>0</v>
      </c>
    </row>
    <row r="575" spans="1:12" ht="30" hidden="1" customHeight="1" x14ac:dyDescent="0.3">
      <c r="A575" s="102"/>
      <c r="B575" s="103"/>
      <c r="C575" s="104"/>
      <c r="D575" s="117"/>
      <c r="E575" s="117"/>
      <c r="F575" s="117"/>
      <c r="G575" s="89"/>
      <c r="H575" s="194"/>
      <c r="I575" s="195"/>
      <c r="J575" s="13"/>
      <c r="K575" s="13"/>
      <c r="L575" s="13"/>
    </row>
    <row r="576" spans="1:12" ht="15" hidden="1" customHeight="1" x14ac:dyDescent="0.3">
      <c r="A576" s="118" t="s">
        <v>454</v>
      </c>
      <c r="B576" s="119" t="s">
        <v>455</v>
      </c>
      <c r="C576" s="120">
        <f>SUBTOTAL(9,C577:C585)</f>
        <v>0</v>
      </c>
      <c r="D576" s="120">
        <f>SUBTOTAL(9,D577:D585)</f>
        <v>0</v>
      </c>
      <c r="E576" s="120">
        <f>SUBTOTAL(9,E577:E585)</f>
        <v>23000</v>
      </c>
      <c r="F576" s="120">
        <f>G576-D576</f>
        <v>0</v>
      </c>
      <c r="G576" s="120">
        <f>SUBTOTAL(9,G577:G585)</f>
        <v>0</v>
      </c>
      <c r="H576" s="202" t="str">
        <f>IF(C576&lt;&gt;0,E576/C576,"-")</f>
        <v>-</v>
      </c>
      <c r="I576" s="203" t="str">
        <f>IF(D576&lt;&gt;0,E576/D576,"-")</f>
        <v>-</v>
      </c>
      <c r="J576" s="21">
        <f>SUBTOTAL(9,J577:J585)</f>
        <v>0</v>
      </c>
      <c r="K576" s="21">
        <f>SUBTOTAL(9,K577:K585)</f>
        <v>0</v>
      </c>
      <c r="L576" s="21">
        <f>SUBTOTAL(9,L577:L585)</f>
        <v>0</v>
      </c>
    </row>
    <row r="577" spans="1:12" ht="30" hidden="1" customHeight="1" x14ac:dyDescent="0.3">
      <c r="A577" s="102"/>
      <c r="B577" s="103"/>
      <c r="C577" s="104"/>
      <c r="D577" s="123"/>
      <c r="E577" s="123"/>
      <c r="F577" s="123"/>
      <c r="G577" s="89"/>
      <c r="H577" s="194"/>
      <c r="I577" s="195"/>
      <c r="J577" s="13"/>
      <c r="K577" s="13"/>
      <c r="L577" s="13"/>
    </row>
    <row r="578" spans="1:12" ht="15" hidden="1" customHeight="1" x14ac:dyDescent="0.3">
      <c r="A578" s="124" t="s">
        <v>454</v>
      </c>
      <c r="B578" s="125" t="s">
        <v>455</v>
      </c>
      <c r="C578" s="126">
        <f>SUBTOTAL(9,C579:C584)</f>
        <v>0</v>
      </c>
      <c r="D578" s="126">
        <f>SUBTOTAL(9,D579:D584)</f>
        <v>0</v>
      </c>
      <c r="E578" s="126">
        <f>SUBTOTAL(9,E579:E584)</f>
        <v>23000</v>
      </c>
      <c r="F578" s="126">
        <f>G578-D578</f>
        <v>0</v>
      </c>
      <c r="G578" s="126">
        <f>SUBTOTAL(9,G579:G584)</f>
        <v>0</v>
      </c>
      <c r="H578" s="204" t="str">
        <f>IF(C578&lt;&gt;0,E578/C578,"-")</f>
        <v>-</v>
      </c>
      <c r="I578" s="205" t="str">
        <f>IF(D578&lt;&gt;0,E578/D578,"-")</f>
        <v>-</v>
      </c>
      <c r="J578" s="18">
        <f>SUBTOTAL(9,J579:J584)</f>
        <v>0</v>
      </c>
      <c r="K578" s="18">
        <f>SUBTOTAL(9,K579:K584)</f>
        <v>0</v>
      </c>
      <c r="L578" s="18">
        <f>SUBTOTAL(9,L579:L584)</f>
        <v>0</v>
      </c>
    </row>
    <row r="579" spans="1:12" ht="22.5" hidden="1" customHeight="1" x14ac:dyDescent="0.3">
      <c r="A579" s="102"/>
      <c r="B579" s="103"/>
      <c r="C579" s="104"/>
      <c r="D579" s="123"/>
      <c r="E579" s="123"/>
      <c r="F579" s="123"/>
      <c r="G579" s="123"/>
      <c r="H579" s="206"/>
      <c r="I579" s="207"/>
      <c r="J579" s="70"/>
      <c r="K579" s="70"/>
      <c r="L579" s="70"/>
    </row>
    <row r="580" spans="1:12" ht="15" hidden="1" customHeight="1" x14ac:dyDescent="0.3">
      <c r="A580" s="131" t="s">
        <v>454</v>
      </c>
      <c r="B580" s="132" t="s">
        <v>455</v>
      </c>
      <c r="C580" s="123">
        <f>SUBTOTAL(9,C581:C583)</f>
        <v>0</v>
      </c>
      <c r="D580" s="123">
        <f>SUBTOTAL(9,D581:D583)</f>
        <v>0</v>
      </c>
      <c r="E580" s="123">
        <f>SUBTOTAL(9,E581:E583)</f>
        <v>23000</v>
      </c>
      <c r="F580" s="123">
        <f>G580-D580</f>
        <v>0</v>
      </c>
      <c r="G580" s="123">
        <f>SUBTOTAL(9,G581:G583)</f>
        <v>0</v>
      </c>
      <c r="H580" s="206" t="str">
        <f>IF(C580&lt;&gt;0,E580/C580,"-")</f>
        <v>-</v>
      </c>
      <c r="I580" s="207" t="str">
        <f>IF(D580&lt;&gt;0,E580/D580,"-")</f>
        <v>-</v>
      </c>
      <c r="J580" s="70">
        <f>SUBTOTAL(9,J581:J583)</f>
        <v>0</v>
      </c>
      <c r="K580" s="70">
        <f>SUBTOTAL(9,K581:K583)</f>
        <v>0</v>
      </c>
      <c r="L580" s="70">
        <f>SUBTOTAL(9,L581:L583)</f>
        <v>0</v>
      </c>
    </row>
    <row r="581" spans="1:12" ht="30" hidden="1" customHeight="1" x14ac:dyDescent="0.3">
      <c r="A581" s="102"/>
      <c r="B581" s="103"/>
      <c r="C581" s="104"/>
      <c r="D581" s="133"/>
      <c r="E581" s="133"/>
      <c r="F581" s="133"/>
      <c r="G581" s="89"/>
      <c r="H581" s="194"/>
      <c r="I581" s="195"/>
      <c r="J581" s="13"/>
      <c r="K581" s="13"/>
      <c r="L581" s="13"/>
    </row>
    <row r="582" spans="1:12" ht="15" customHeight="1" x14ac:dyDescent="0.3">
      <c r="A582" s="134" t="s">
        <v>456</v>
      </c>
      <c r="B582" s="135" t="s">
        <v>457</v>
      </c>
      <c r="C582" s="136">
        <v>0</v>
      </c>
      <c r="D582" s="136">
        <v>0</v>
      </c>
      <c r="E582" s="136">
        <v>23000</v>
      </c>
      <c r="F582" s="136">
        <f>G582-D582</f>
        <v>0</v>
      </c>
      <c r="G582" s="136"/>
      <c r="H582" s="190" t="str">
        <f>IF(C582&lt;&gt;0,0/C582,"-")</f>
        <v>-</v>
      </c>
      <c r="I582" s="191" t="str">
        <f>IF(D582&lt;&gt;0,E582/D582,"-")</f>
        <v>-</v>
      </c>
      <c r="J582" s="3">
        <v>0</v>
      </c>
      <c r="K582" s="24">
        <v>0</v>
      </c>
      <c r="L582" s="24">
        <v>0</v>
      </c>
    </row>
    <row r="583" spans="1:12" hidden="1" x14ac:dyDescent="0.3">
      <c r="A583" s="102"/>
      <c r="B583" s="103"/>
      <c r="C583" s="104"/>
      <c r="D583" s="136"/>
      <c r="E583" s="136"/>
      <c r="F583" s="136"/>
      <c r="G583" s="136"/>
      <c r="H583" s="190"/>
      <c r="I583" s="191"/>
      <c r="J583" s="3"/>
      <c r="K583" s="3"/>
      <c r="L583" s="3"/>
    </row>
    <row r="584" spans="1:12" hidden="1" x14ac:dyDescent="0.3">
      <c r="A584" s="102"/>
      <c r="B584" s="103"/>
      <c r="C584" s="104"/>
      <c r="D584" s="104"/>
      <c r="E584" s="104"/>
      <c r="F584" s="104"/>
      <c r="G584" s="89"/>
      <c r="H584" s="194"/>
      <c r="I584" s="195"/>
      <c r="J584" s="13"/>
      <c r="K584" s="13"/>
      <c r="L584" s="13"/>
    </row>
    <row r="585" spans="1:12" ht="20.100000000000001" hidden="1" customHeight="1" x14ac:dyDescent="0.3">
      <c r="A585" s="102"/>
      <c r="B585" s="103"/>
      <c r="C585" s="104"/>
      <c r="D585" s="104"/>
      <c r="E585" s="104"/>
      <c r="F585" s="104"/>
      <c r="G585" s="89"/>
      <c r="H585" s="194"/>
      <c r="I585" s="195"/>
      <c r="J585" s="13"/>
      <c r="K585" s="13"/>
      <c r="L585" s="13"/>
    </row>
    <row r="586" spans="1:12" ht="20.100000000000001" hidden="1" customHeight="1" x14ac:dyDescent="0.3">
      <c r="A586" s="102"/>
      <c r="B586" s="103"/>
      <c r="C586" s="104"/>
      <c r="D586" s="104"/>
      <c r="E586" s="104"/>
      <c r="F586" s="104"/>
      <c r="G586" s="89"/>
      <c r="H586" s="194"/>
      <c r="I586" s="195"/>
      <c r="J586" s="13"/>
      <c r="K586" s="13"/>
      <c r="L586" s="13"/>
    </row>
    <row r="587" spans="1:12" ht="20.100000000000001" hidden="1" customHeight="1" x14ac:dyDescent="0.3">
      <c r="A587" s="102"/>
      <c r="B587" s="103"/>
      <c r="C587" s="104"/>
      <c r="D587" s="104"/>
      <c r="E587" s="104"/>
      <c r="F587" s="104"/>
      <c r="G587" s="89"/>
      <c r="H587" s="194"/>
      <c r="I587" s="195"/>
      <c r="J587" s="13"/>
      <c r="K587" s="13"/>
      <c r="L587" s="13"/>
    </row>
    <row r="588" spans="1:12" ht="20.100000000000001" hidden="1" customHeight="1" x14ac:dyDescent="0.3">
      <c r="A588" s="102"/>
      <c r="B588" s="103"/>
      <c r="C588" s="104"/>
      <c r="D588" s="104"/>
      <c r="E588" s="104"/>
      <c r="F588" s="104"/>
      <c r="G588" s="89"/>
      <c r="H588" s="194"/>
      <c r="I588" s="195"/>
      <c r="J588" s="13"/>
      <c r="K588" s="13"/>
      <c r="L588" s="13"/>
    </row>
    <row r="589" spans="1:12" s="11" customFormat="1" ht="18" customHeight="1" x14ac:dyDescent="0.3">
      <c r="A589" s="97" t="s">
        <v>36</v>
      </c>
      <c r="B589" s="98" t="s">
        <v>166</v>
      </c>
      <c r="C589" s="99">
        <f>SUBTOTAL(9,C590:C608)</f>
        <v>0</v>
      </c>
      <c r="D589" s="99">
        <f>SUBTOTAL(9,D590:D608)</f>
        <v>30000</v>
      </c>
      <c r="E589" s="99">
        <f>SUBTOTAL(9,E590:E608)</f>
        <v>37750</v>
      </c>
      <c r="F589" s="99">
        <f>G589-D589</f>
        <v>-30000</v>
      </c>
      <c r="G589" s="99">
        <f>SUBTOTAL(9,G590:G608)</f>
        <v>0</v>
      </c>
      <c r="H589" s="209" t="str">
        <f>IF(C589&lt;&gt;0,E589/C589,"-")</f>
        <v>-</v>
      </c>
      <c r="I589" s="210">
        <f>IF(D589&lt;&gt;0,E589/D589,"-")*100</f>
        <v>125.83333333333333</v>
      </c>
      <c r="J589" s="15">
        <f>SUBTOTAL(9,J590:J608)</f>
        <v>30000</v>
      </c>
      <c r="K589" s="15">
        <f>SUBTOTAL(9,K590:K608)</f>
        <v>20000</v>
      </c>
      <c r="L589" s="15">
        <f>SUBTOTAL(9,L590:L608)</f>
        <v>0</v>
      </c>
    </row>
    <row r="590" spans="1:12" ht="30" hidden="1" customHeight="1" x14ac:dyDescent="0.3">
      <c r="A590" s="102"/>
      <c r="B590" s="103"/>
      <c r="C590" s="104"/>
      <c r="D590" s="105"/>
      <c r="E590" s="105"/>
      <c r="F590" s="105"/>
      <c r="G590" s="89"/>
      <c r="H590" s="194"/>
      <c r="I590" s="195"/>
      <c r="J590" s="13"/>
      <c r="K590" s="13"/>
      <c r="L590" s="13"/>
    </row>
    <row r="591" spans="1:12" ht="15" hidden="1" customHeight="1" x14ac:dyDescent="0.3">
      <c r="A591" s="106" t="s">
        <v>36</v>
      </c>
      <c r="B591" s="107" t="s">
        <v>166</v>
      </c>
      <c r="C591" s="108">
        <f>SUBTOTAL(9,C592:C607)</f>
        <v>0</v>
      </c>
      <c r="D591" s="108">
        <f>SUBTOTAL(9,D592:D607)</f>
        <v>30000</v>
      </c>
      <c r="E591" s="108">
        <f>SUBTOTAL(9,E592:E607)</f>
        <v>37750</v>
      </c>
      <c r="F591" s="108">
        <f>G591-D591</f>
        <v>-30000</v>
      </c>
      <c r="G591" s="108">
        <f>SUBTOTAL(9,G592:G607)</f>
        <v>0</v>
      </c>
      <c r="H591" s="198" t="str">
        <f>IF(C591&lt;&gt;0,E591/C591,"-")</f>
        <v>-</v>
      </c>
      <c r="I591" s="199">
        <f>IF(D591&lt;&gt;0,E591/D591,"-")</f>
        <v>1.2583333333333333</v>
      </c>
      <c r="J591" s="17">
        <f>SUBTOTAL(9,J592:J607)</f>
        <v>30000</v>
      </c>
      <c r="K591" s="17">
        <f>SUBTOTAL(9,K592:K607)</f>
        <v>20000</v>
      </c>
      <c r="L591" s="17">
        <f>SUBTOTAL(9,L592:L607)</f>
        <v>0</v>
      </c>
    </row>
    <row r="592" spans="1:12" ht="30" hidden="1" customHeight="1" x14ac:dyDescent="0.3">
      <c r="A592" s="102"/>
      <c r="B592" s="103"/>
      <c r="C592" s="104"/>
      <c r="D592" s="111"/>
      <c r="E592" s="111"/>
      <c r="F592" s="111"/>
      <c r="G592" s="89"/>
      <c r="H592" s="194"/>
      <c r="I592" s="195"/>
      <c r="J592" s="13"/>
      <c r="K592" s="13"/>
      <c r="L592" s="13"/>
    </row>
    <row r="593" spans="1:12" ht="15" hidden="1" customHeight="1" x14ac:dyDescent="0.3">
      <c r="A593" s="112" t="s">
        <v>36</v>
      </c>
      <c r="B593" s="113" t="s">
        <v>166</v>
      </c>
      <c r="C593" s="114">
        <f>SUBTOTAL(9,C594:C606)</f>
        <v>0</v>
      </c>
      <c r="D593" s="114">
        <f>SUBTOTAL(9,D594:D606)</f>
        <v>30000</v>
      </c>
      <c r="E593" s="114">
        <f>SUBTOTAL(9,E594:E606)</f>
        <v>37750</v>
      </c>
      <c r="F593" s="114">
        <f>G593-D593</f>
        <v>-30000</v>
      </c>
      <c r="G593" s="114">
        <f>SUBTOTAL(9,G594:G606)</f>
        <v>0</v>
      </c>
      <c r="H593" s="200" t="str">
        <f>IF(C593&lt;&gt;0,E593/C593,"-")</f>
        <v>-</v>
      </c>
      <c r="I593" s="201">
        <f>IF(D593&lt;&gt;0,E593/D593,"-")</f>
        <v>1.2583333333333333</v>
      </c>
      <c r="J593" s="20">
        <f>SUBTOTAL(9,J594:J606)</f>
        <v>30000</v>
      </c>
      <c r="K593" s="20">
        <f>SUBTOTAL(9,K594:K606)</f>
        <v>20000</v>
      </c>
      <c r="L593" s="20">
        <f>SUBTOTAL(9,L594:L606)</f>
        <v>0</v>
      </c>
    </row>
    <row r="594" spans="1:12" ht="30" hidden="1" customHeight="1" x14ac:dyDescent="0.3">
      <c r="A594" s="102"/>
      <c r="B594" s="103"/>
      <c r="C594" s="104"/>
      <c r="D594" s="117"/>
      <c r="E594" s="117"/>
      <c r="F594" s="117"/>
      <c r="G594" s="89"/>
      <c r="H594" s="194"/>
      <c r="I594" s="195"/>
      <c r="J594" s="13"/>
      <c r="K594" s="13"/>
      <c r="L594" s="13"/>
    </row>
    <row r="595" spans="1:12" ht="15" hidden="1" customHeight="1" x14ac:dyDescent="0.3">
      <c r="A595" s="118" t="s">
        <v>36</v>
      </c>
      <c r="B595" s="119" t="s">
        <v>166</v>
      </c>
      <c r="C595" s="120">
        <f>SUBTOTAL(9,C596:C605)</f>
        <v>0</v>
      </c>
      <c r="D595" s="120">
        <f>SUBTOTAL(9,D596:D605)</f>
        <v>30000</v>
      </c>
      <c r="E595" s="120">
        <f>SUBTOTAL(9,E596:E605)</f>
        <v>37750</v>
      </c>
      <c r="F595" s="120">
        <f>G595-D595</f>
        <v>-30000</v>
      </c>
      <c r="G595" s="120">
        <f>SUBTOTAL(9,G596:G605)</f>
        <v>0</v>
      </c>
      <c r="H595" s="202" t="str">
        <f>IF(C595&lt;&gt;0,E595/C595,"-")</f>
        <v>-</v>
      </c>
      <c r="I595" s="203">
        <f>IF(D595&lt;&gt;0,E595/D595,"-")</f>
        <v>1.2583333333333333</v>
      </c>
      <c r="J595" s="21">
        <f>SUBTOTAL(9,J596:J605)</f>
        <v>30000</v>
      </c>
      <c r="K595" s="21">
        <f>SUBTOTAL(9,K596:K605)</f>
        <v>20000</v>
      </c>
      <c r="L595" s="21">
        <f>SUBTOTAL(9,L596:L605)</f>
        <v>0</v>
      </c>
    </row>
    <row r="596" spans="1:12" ht="30" hidden="1" customHeight="1" x14ac:dyDescent="0.3">
      <c r="A596" s="102"/>
      <c r="B596" s="103"/>
      <c r="C596" s="104"/>
      <c r="D596" s="123"/>
      <c r="E596" s="123"/>
      <c r="F596" s="123"/>
      <c r="G596" s="89"/>
      <c r="H596" s="194"/>
      <c r="I596" s="195"/>
      <c r="J596" s="13"/>
      <c r="K596" s="13"/>
      <c r="L596" s="13"/>
    </row>
    <row r="597" spans="1:12" ht="15" hidden="1" customHeight="1" x14ac:dyDescent="0.3">
      <c r="A597" s="124" t="s">
        <v>36</v>
      </c>
      <c r="B597" s="125" t="s">
        <v>166</v>
      </c>
      <c r="C597" s="126">
        <f>SUBTOTAL(9,C598:C604)</f>
        <v>0</v>
      </c>
      <c r="D597" s="126">
        <f>SUBTOTAL(9,D598:D604)</f>
        <v>30000</v>
      </c>
      <c r="E597" s="126">
        <f>SUBTOTAL(9,E598:E604)</f>
        <v>37750</v>
      </c>
      <c r="F597" s="126">
        <f>G597-D597</f>
        <v>-30000</v>
      </c>
      <c r="G597" s="126">
        <f>SUBTOTAL(9,G598:G604)</f>
        <v>0</v>
      </c>
      <c r="H597" s="204" t="str">
        <f>IF(C597&lt;&gt;0,E597/C597,"-")</f>
        <v>-</v>
      </c>
      <c r="I597" s="205">
        <f>IF(D597&lt;&gt;0,E597/D597,"-")</f>
        <v>1.2583333333333333</v>
      </c>
      <c r="J597" s="18">
        <f>SUBTOTAL(9,J598:J604)</f>
        <v>30000</v>
      </c>
      <c r="K597" s="18">
        <f>SUBTOTAL(9,K598:K604)</f>
        <v>20000</v>
      </c>
      <c r="L597" s="18">
        <f>SUBTOTAL(9,L598:L604)</f>
        <v>0</v>
      </c>
    </row>
    <row r="598" spans="1:12" ht="22.5" hidden="1" customHeight="1" x14ac:dyDescent="0.3">
      <c r="A598" s="102"/>
      <c r="B598" s="103"/>
      <c r="C598" s="104"/>
      <c r="D598" s="123"/>
      <c r="E598" s="123"/>
      <c r="F598" s="123"/>
      <c r="G598" s="123"/>
      <c r="H598" s="206"/>
      <c r="I598" s="207"/>
      <c r="J598" s="70"/>
      <c r="K598" s="70"/>
      <c r="L598" s="70"/>
    </row>
    <row r="599" spans="1:12" ht="15" hidden="1" customHeight="1" x14ac:dyDescent="0.3">
      <c r="A599" s="131" t="s">
        <v>36</v>
      </c>
      <c r="B599" s="132" t="s">
        <v>166</v>
      </c>
      <c r="C599" s="123">
        <f>SUBTOTAL(9,C600:C603)</f>
        <v>0</v>
      </c>
      <c r="D599" s="123">
        <f>SUBTOTAL(9,D600:D603)</f>
        <v>30000</v>
      </c>
      <c r="E599" s="123">
        <f>SUBTOTAL(9,E600:E603)</f>
        <v>37750</v>
      </c>
      <c r="F599" s="123">
        <f>G599-D599</f>
        <v>-30000</v>
      </c>
      <c r="G599" s="123">
        <f>SUBTOTAL(9,G600:G603)</f>
        <v>0</v>
      </c>
      <c r="H599" s="206" t="str">
        <f>IF(C599&lt;&gt;0,E599/C599,"-")</f>
        <v>-</v>
      </c>
      <c r="I599" s="207">
        <f>IF(D599&lt;&gt;0,E599/D599,"-")</f>
        <v>1.2583333333333333</v>
      </c>
      <c r="J599" s="70">
        <f>SUBTOTAL(9,J600:J603)</f>
        <v>30000</v>
      </c>
      <c r="K599" s="70">
        <f>SUBTOTAL(9,K600:K603)</f>
        <v>20000</v>
      </c>
      <c r="L599" s="70">
        <f>SUBTOTAL(9,L600:L603)</f>
        <v>0</v>
      </c>
    </row>
    <row r="600" spans="1:12" ht="30" hidden="1" customHeight="1" x14ac:dyDescent="0.3">
      <c r="A600" s="102"/>
      <c r="B600" s="103"/>
      <c r="C600" s="104"/>
      <c r="D600" s="133"/>
      <c r="E600" s="133"/>
      <c r="F600" s="133"/>
      <c r="G600" s="89"/>
      <c r="H600" s="194"/>
      <c r="I600" s="195"/>
      <c r="J600" s="13"/>
      <c r="K600" s="13"/>
      <c r="L600" s="13"/>
    </row>
    <row r="601" spans="1:12" ht="15" customHeight="1" x14ac:dyDescent="0.3">
      <c r="A601" s="134" t="s">
        <v>458</v>
      </c>
      <c r="B601" s="135" t="s">
        <v>459</v>
      </c>
      <c r="C601" s="136">
        <v>0</v>
      </c>
      <c r="D601" s="136">
        <v>0</v>
      </c>
      <c r="E601" s="136">
        <v>18750</v>
      </c>
      <c r="F601" s="136">
        <f>G601-D601</f>
        <v>0</v>
      </c>
      <c r="G601" s="136"/>
      <c r="H601" s="190" t="str">
        <f>IF(C601&lt;&gt;0,0/C601,"-")</f>
        <v>-</v>
      </c>
      <c r="I601" s="191" t="str">
        <f>IF(D601&lt;&gt;0,E601/D601,"-")</f>
        <v>-</v>
      </c>
      <c r="J601" s="3">
        <v>0</v>
      </c>
      <c r="K601" s="24">
        <v>0</v>
      </c>
      <c r="L601" s="24">
        <v>0</v>
      </c>
    </row>
    <row r="602" spans="1:12" ht="15" customHeight="1" x14ac:dyDescent="0.3">
      <c r="A602" s="134" t="s">
        <v>95</v>
      </c>
      <c r="B602" s="135" t="s">
        <v>180</v>
      </c>
      <c r="C602" s="136">
        <v>0</v>
      </c>
      <c r="D602" s="136">
        <v>30000</v>
      </c>
      <c r="E602" s="136">
        <v>19000</v>
      </c>
      <c r="F602" s="136">
        <f>G602-D602</f>
        <v>-30000</v>
      </c>
      <c r="G602" s="136"/>
      <c r="H602" s="190" t="str">
        <f>IF(C602&lt;&gt;0,0/C602,"-")</f>
        <v>-</v>
      </c>
      <c r="I602" s="191">
        <f>IF(D602&lt;&gt;0,E602/D602,"-")*100</f>
        <v>63.333333333333329</v>
      </c>
      <c r="J602" s="3">
        <v>30000</v>
      </c>
      <c r="K602" s="24">
        <v>20000</v>
      </c>
      <c r="L602" s="24">
        <v>0</v>
      </c>
    </row>
    <row r="603" spans="1:12" hidden="1" x14ac:dyDescent="0.3">
      <c r="A603" s="102"/>
      <c r="B603" s="103"/>
      <c r="C603" s="104"/>
      <c r="D603" s="136"/>
      <c r="E603" s="136"/>
      <c r="F603" s="136"/>
      <c r="G603" s="136"/>
      <c r="H603" s="190"/>
      <c r="I603" s="191"/>
      <c r="J603" s="3"/>
      <c r="K603" s="3"/>
      <c r="L603" s="3"/>
    </row>
    <row r="604" spans="1:12" hidden="1" x14ac:dyDescent="0.3">
      <c r="A604" s="102"/>
      <c r="B604" s="103"/>
      <c r="C604" s="104"/>
      <c r="D604" s="104"/>
      <c r="E604" s="104"/>
      <c r="F604" s="104"/>
      <c r="G604" s="89"/>
      <c r="H604" s="194"/>
      <c r="I604" s="195"/>
      <c r="J604" s="13"/>
      <c r="K604" s="13"/>
      <c r="L604" s="13"/>
    </row>
    <row r="605" spans="1:12" ht="20.100000000000001" hidden="1" customHeight="1" x14ac:dyDescent="0.3">
      <c r="A605" s="102"/>
      <c r="B605" s="103"/>
      <c r="C605" s="104"/>
      <c r="D605" s="104"/>
      <c r="E605" s="104"/>
      <c r="F605" s="104"/>
      <c r="G605" s="89"/>
      <c r="H605" s="194"/>
      <c r="I605" s="195"/>
      <c r="J605" s="13"/>
      <c r="K605" s="13"/>
      <c r="L605" s="13"/>
    </row>
    <row r="606" spans="1:12" ht="20.100000000000001" hidden="1" customHeight="1" x14ac:dyDescent="0.3">
      <c r="A606" s="102"/>
      <c r="B606" s="103"/>
      <c r="C606" s="104"/>
      <c r="D606" s="104"/>
      <c r="E606" s="104"/>
      <c r="F606" s="104"/>
      <c r="G606" s="89"/>
      <c r="H606" s="194"/>
      <c r="I606" s="195"/>
      <c r="J606" s="13"/>
      <c r="K606" s="13"/>
      <c r="L606" s="13"/>
    </row>
    <row r="607" spans="1:12" ht="20.100000000000001" hidden="1" customHeight="1" x14ac:dyDescent="0.3">
      <c r="A607" s="102"/>
      <c r="B607" s="103"/>
      <c r="C607" s="104"/>
      <c r="D607" s="104"/>
      <c r="E607" s="104"/>
      <c r="F607" s="104"/>
      <c r="G607" s="89"/>
      <c r="H607" s="194"/>
      <c r="I607" s="195"/>
      <c r="J607" s="13"/>
      <c r="K607" s="13"/>
      <c r="L607" s="13"/>
    </row>
    <row r="608" spans="1:12" ht="20.100000000000001" hidden="1" customHeight="1" x14ac:dyDescent="0.3">
      <c r="A608" s="102"/>
      <c r="B608" s="103"/>
      <c r="C608" s="104"/>
      <c r="D608" s="104"/>
      <c r="E608" s="104"/>
      <c r="F608" s="104"/>
      <c r="G608" s="89"/>
      <c r="H608" s="194"/>
      <c r="I608" s="195"/>
      <c r="J608" s="13"/>
      <c r="K608" s="13"/>
      <c r="L608" s="13"/>
    </row>
    <row r="609" spans="1:12" ht="20.100000000000001" hidden="1" customHeight="1" x14ac:dyDescent="0.3">
      <c r="A609" s="102"/>
      <c r="B609" s="103"/>
      <c r="C609" s="104"/>
      <c r="D609" s="104"/>
      <c r="E609" s="104"/>
      <c r="F609" s="104"/>
      <c r="G609" s="89"/>
      <c r="H609" s="194"/>
      <c r="I609" s="195"/>
      <c r="J609" s="13"/>
      <c r="K609" s="13"/>
      <c r="L609" s="13"/>
    </row>
    <row r="610" spans="1:12" s="11" customFormat="1" ht="18" customHeight="1" x14ac:dyDescent="0.3">
      <c r="A610" s="346" t="s">
        <v>13</v>
      </c>
      <c r="B610" s="347" t="s">
        <v>195</v>
      </c>
      <c r="C610" s="331">
        <f>SUBTOTAL(9,C611:C631)</f>
        <v>0</v>
      </c>
      <c r="D610" s="331">
        <f>SUBTOTAL(9,D611:D631)</f>
        <v>0</v>
      </c>
      <c r="E610" s="331">
        <f>SUBTOTAL(9,E611:E631)</f>
        <v>63830</v>
      </c>
      <c r="F610" s="331">
        <f>G610-D610</f>
        <v>0</v>
      </c>
      <c r="G610" s="331">
        <f>SUBTOTAL(9,G611:G631)</f>
        <v>0</v>
      </c>
      <c r="H610" s="332" t="str">
        <f>IF(C610&lt;&gt;0,E610/C610,"-")</f>
        <v>-</v>
      </c>
      <c r="I610" s="333" t="str">
        <f>IF(D610&lt;&gt;0,E610/D610,"-")</f>
        <v>-</v>
      </c>
      <c r="J610" s="10">
        <f>SUBTOTAL(9,J611:J631)</f>
        <v>0</v>
      </c>
      <c r="K610" s="10">
        <f>SUBTOTAL(9,K611:K631)</f>
        <v>0</v>
      </c>
      <c r="L610" s="10">
        <f>SUBTOTAL(9,L611:L631)</f>
        <v>0</v>
      </c>
    </row>
    <row r="611" spans="1:12" ht="30" hidden="1" customHeight="1" x14ac:dyDescent="0.3">
      <c r="A611" s="102"/>
      <c r="B611" s="165"/>
      <c r="C611" s="166"/>
      <c r="D611" s="166"/>
      <c r="E611" s="166"/>
      <c r="F611" s="166"/>
      <c r="G611" s="89"/>
      <c r="H611" s="194"/>
      <c r="I611" s="195"/>
      <c r="J611" s="13"/>
      <c r="K611" s="13"/>
      <c r="L611" s="13"/>
    </row>
    <row r="612" spans="1:12" s="11" customFormat="1" ht="18" customHeight="1" x14ac:dyDescent="0.3">
      <c r="A612" s="97" t="s">
        <v>37</v>
      </c>
      <c r="B612" s="98" t="s">
        <v>210</v>
      </c>
      <c r="C612" s="99">
        <f>SUBTOTAL(9,C613:C630)</f>
        <v>0</v>
      </c>
      <c r="D612" s="99">
        <f>SUBTOTAL(9,D613:D630)</f>
        <v>0</v>
      </c>
      <c r="E612" s="99">
        <f>SUBTOTAL(9,E613:E630)</f>
        <v>63830</v>
      </c>
      <c r="F612" s="99">
        <f>G612-D612</f>
        <v>0</v>
      </c>
      <c r="G612" s="99">
        <f>SUBTOTAL(9,G613:G630)</f>
        <v>0</v>
      </c>
      <c r="H612" s="209" t="str">
        <f>IF(C612&lt;&gt;0,E612/C612,"-")</f>
        <v>-</v>
      </c>
      <c r="I612" s="210" t="str">
        <f>IF(D612&lt;&gt;0,E612/D612,"-")</f>
        <v>-</v>
      </c>
      <c r="J612" s="15">
        <f>SUBTOTAL(9,J613:J630)</f>
        <v>0</v>
      </c>
      <c r="K612" s="15">
        <f>SUBTOTAL(9,K613:K630)</f>
        <v>0</v>
      </c>
      <c r="L612" s="15">
        <f>SUBTOTAL(9,L613:L630)</f>
        <v>0</v>
      </c>
    </row>
    <row r="613" spans="1:12" ht="30" hidden="1" customHeight="1" x14ac:dyDescent="0.3">
      <c r="A613" s="102"/>
      <c r="B613" s="103"/>
      <c r="C613" s="104"/>
      <c r="D613" s="105"/>
      <c r="E613" s="105"/>
      <c r="F613" s="105"/>
      <c r="G613" s="89"/>
      <c r="H613" s="194"/>
      <c r="I613" s="195"/>
      <c r="J613" s="13"/>
      <c r="K613" s="13"/>
      <c r="L613" s="13"/>
    </row>
    <row r="614" spans="1:12" ht="15" hidden="1" customHeight="1" x14ac:dyDescent="0.3">
      <c r="A614" s="106" t="s">
        <v>37</v>
      </c>
      <c r="B614" s="107" t="s">
        <v>210</v>
      </c>
      <c r="C614" s="108">
        <f>SUBTOTAL(9,C615:C629)</f>
        <v>0</v>
      </c>
      <c r="D614" s="108">
        <f>SUBTOTAL(9,D615:D629)</f>
        <v>0</v>
      </c>
      <c r="E614" s="108">
        <f>SUBTOTAL(9,E615:E629)</f>
        <v>63830</v>
      </c>
      <c r="F614" s="108">
        <f>G614-D614</f>
        <v>0</v>
      </c>
      <c r="G614" s="108">
        <f>SUBTOTAL(9,G615:G629)</f>
        <v>0</v>
      </c>
      <c r="H614" s="198" t="str">
        <f>IF(C614&lt;&gt;0,E614/C614,"-")</f>
        <v>-</v>
      </c>
      <c r="I614" s="199" t="str">
        <f>IF(D614&lt;&gt;0,E614/D614,"-")</f>
        <v>-</v>
      </c>
      <c r="J614" s="17">
        <f>SUBTOTAL(9,J615:J629)</f>
        <v>0</v>
      </c>
      <c r="K614" s="17">
        <f>SUBTOTAL(9,K615:K629)</f>
        <v>0</v>
      </c>
      <c r="L614" s="17">
        <f>SUBTOTAL(9,L615:L629)</f>
        <v>0</v>
      </c>
    </row>
    <row r="615" spans="1:12" ht="30" hidden="1" customHeight="1" x14ac:dyDescent="0.3">
      <c r="A615" s="102"/>
      <c r="B615" s="103"/>
      <c r="C615" s="104"/>
      <c r="D615" s="111"/>
      <c r="E615" s="111"/>
      <c r="F615" s="111"/>
      <c r="G615" s="89"/>
      <c r="H615" s="194"/>
      <c r="I615" s="195"/>
      <c r="J615" s="13"/>
      <c r="K615" s="13"/>
      <c r="L615" s="13"/>
    </row>
    <row r="616" spans="1:12" ht="15" hidden="1" customHeight="1" x14ac:dyDescent="0.3">
      <c r="A616" s="112" t="s">
        <v>37</v>
      </c>
      <c r="B616" s="113" t="s">
        <v>210</v>
      </c>
      <c r="C616" s="114">
        <f>SUBTOTAL(9,C617:C628)</f>
        <v>0</v>
      </c>
      <c r="D616" s="114">
        <f>SUBTOTAL(9,D617:D628)</f>
        <v>0</v>
      </c>
      <c r="E616" s="114">
        <f>SUBTOTAL(9,E617:E628)</f>
        <v>63830</v>
      </c>
      <c r="F616" s="114">
        <f>G616-D616</f>
        <v>0</v>
      </c>
      <c r="G616" s="114">
        <f>SUBTOTAL(9,G617:G628)</f>
        <v>0</v>
      </c>
      <c r="H616" s="200" t="str">
        <f>IF(C616&lt;&gt;0,E616/C616,"-")</f>
        <v>-</v>
      </c>
      <c r="I616" s="201" t="str">
        <f>IF(D616&lt;&gt;0,E616/D616,"-")</f>
        <v>-</v>
      </c>
      <c r="J616" s="20">
        <f>SUBTOTAL(9,J617:J628)</f>
        <v>0</v>
      </c>
      <c r="K616" s="20">
        <f>SUBTOTAL(9,K617:K628)</f>
        <v>0</v>
      </c>
      <c r="L616" s="20">
        <f>SUBTOTAL(9,L617:L628)</f>
        <v>0</v>
      </c>
    </row>
    <row r="617" spans="1:12" ht="30" hidden="1" customHeight="1" x14ac:dyDescent="0.3">
      <c r="A617" s="102"/>
      <c r="B617" s="103"/>
      <c r="C617" s="104"/>
      <c r="D617" s="117"/>
      <c r="E617" s="117"/>
      <c r="F617" s="117"/>
      <c r="G617" s="89"/>
      <c r="H617" s="194"/>
      <c r="I617" s="195"/>
      <c r="J617" s="13"/>
      <c r="K617" s="13"/>
      <c r="L617" s="13"/>
    </row>
    <row r="618" spans="1:12" ht="15" hidden="1" customHeight="1" x14ac:dyDescent="0.3">
      <c r="A618" s="118" t="s">
        <v>37</v>
      </c>
      <c r="B618" s="119" t="s">
        <v>210</v>
      </c>
      <c r="C618" s="120">
        <f>SUBTOTAL(9,C619:C627)</f>
        <v>0</v>
      </c>
      <c r="D618" s="120">
        <f>SUBTOTAL(9,D619:D627)</f>
        <v>0</v>
      </c>
      <c r="E618" s="120">
        <f>SUBTOTAL(9,E619:E627)</f>
        <v>63830</v>
      </c>
      <c r="F618" s="120">
        <f>G618-D618</f>
        <v>0</v>
      </c>
      <c r="G618" s="120">
        <f>SUBTOTAL(9,G619:G627)</f>
        <v>0</v>
      </c>
      <c r="H618" s="202" t="str">
        <f>IF(C618&lt;&gt;0,E618/C618,"-")</f>
        <v>-</v>
      </c>
      <c r="I618" s="203" t="str">
        <f>IF(D618&lt;&gt;0,E618/D618,"-")</f>
        <v>-</v>
      </c>
      <c r="J618" s="21">
        <f>SUBTOTAL(9,J619:J627)</f>
        <v>0</v>
      </c>
      <c r="K618" s="21">
        <f>SUBTOTAL(9,K619:K627)</f>
        <v>0</v>
      </c>
      <c r="L618" s="21">
        <f>SUBTOTAL(9,L619:L627)</f>
        <v>0</v>
      </c>
    </row>
    <row r="619" spans="1:12" ht="30" hidden="1" customHeight="1" x14ac:dyDescent="0.3">
      <c r="A619" s="102"/>
      <c r="B619" s="103"/>
      <c r="C619" s="104"/>
      <c r="D619" s="123"/>
      <c r="E619" s="123"/>
      <c r="F619" s="123"/>
      <c r="G619" s="89"/>
      <c r="H619" s="194"/>
      <c r="I619" s="195"/>
      <c r="J619" s="13"/>
      <c r="K619" s="13"/>
      <c r="L619" s="13"/>
    </row>
    <row r="620" spans="1:12" ht="15" hidden="1" customHeight="1" x14ac:dyDescent="0.3">
      <c r="A620" s="124" t="s">
        <v>37</v>
      </c>
      <c r="B620" s="125" t="s">
        <v>210</v>
      </c>
      <c r="C620" s="126">
        <f>SUBTOTAL(9,C621:C626)</f>
        <v>0</v>
      </c>
      <c r="D620" s="126">
        <f>SUBTOTAL(9,D621:D626)</f>
        <v>0</v>
      </c>
      <c r="E620" s="126">
        <f>SUBTOTAL(9,E621:E626)</f>
        <v>63830</v>
      </c>
      <c r="F620" s="126">
        <f>G620-D620</f>
        <v>0</v>
      </c>
      <c r="G620" s="126">
        <f>SUBTOTAL(9,G621:G626)</f>
        <v>0</v>
      </c>
      <c r="H620" s="204" t="str">
        <f>IF(C620&lt;&gt;0,E620/C620,"-")</f>
        <v>-</v>
      </c>
      <c r="I620" s="205" t="str">
        <f>IF(D620&lt;&gt;0,E620/D620,"-")</f>
        <v>-</v>
      </c>
      <c r="J620" s="18">
        <f>SUBTOTAL(9,J621:J626)</f>
        <v>0</v>
      </c>
      <c r="K620" s="18">
        <f>SUBTOTAL(9,K621:K626)</f>
        <v>0</v>
      </c>
      <c r="L620" s="18">
        <f>SUBTOTAL(9,L621:L626)</f>
        <v>0</v>
      </c>
    </row>
    <row r="621" spans="1:12" ht="22.5" hidden="1" customHeight="1" x14ac:dyDescent="0.3">
      <c r="A621" s="102"/>
      <c r="B621" s="103"/>
      <c r="C621" s="104"/>
      <c r="D621" s="123"/>
      <c r="E621" s="123"/>
      <c r="F621" s="123"/>
      <c r="G621" s="123"/>
      <c r="H621" s="206"/>
      <c r="I621" s="207"/>
      <c r="J621" s="70"/>
      <c r="K621" s="70"/>
      <c r="L621" s="70"/>
    </row>
    <row r="622" spans="1:12" ht="15" hidden="1" customHeight="1" x14ac:dyDescent="0.3">
      <c r="A622" s="131" t="s">
        <v>37</v>
      </c>
      <c r="B622" s="132" t="s">
        <v>210</v>
      </c>
      <c r="C622" s="123">
        <f>SUBTOTAL(9,C623:C625)</f>
        <v>0</v>
      </c>
      <c r="D622" s="123">
        <f>SUBTOTAL(9,D623:D625)</f>
        <v>0</v>
      </c>
      <c r="E622" s="123">
        <f>SUBTOTAL(9,E623:E625)</f>
        <v>63830</v>
      </c>
      <c r="F622" s="123">
        <f>G622-D622</f>
        <v>0</v>
      </c>
      <c r="G622" s="123">
        <f>SUBTOTAL(9,G623:G625)</f>
        <v>0</v>
      </c>
      <c r="H622" s="206" t="str">
        <f>IF(C622&lt;&gt;0,E622/C622,"-")</f>
        <v>-</v>
      </c>
      <c r="I622" s="207" t="str">
        <f>IF(D622&lt;&gt;0,E622/D622,"-")</f>
        <v>-</v>
      </c>
      <c r="J622" s="70">
        <f>SUBTOTAL(9,J623:J625)</f>
        <v>0</v>
      </c>
      <c r="K622" s="70">
        <f>SUBTOTAL(9,K623:K625)</f>
        <v>0</v>
      </c>
      <c r="L622" s="70">
        <f>SUBTOTAL(9,L623:L625)</f>
        <v>0</v>
      </c>
    </row>
    <row r="623" spans="1:12" ht="30" hidden="1" customHeight="1" x14ac:dyDescent="0.3">
      <c r="A623" s="102"/>
      <c r="B623" s="103"/>
      <c r="C623" s="104"/>
      <c r="D623" s="133"/>
      <c r="E623" s="133"/>
      <c r="F623" s="133"/>
      <c r="G623" s="89"/>
      <c r="H623" s="194"/>
      <c r="I623" s="195"/>
      <c r="J623" s="13"/>
      <c r="K623" s="13"/>
      <c r="L623" s="13"/>
    </row>
    <row r="624" spans="1:12" ht="15" customHeight="1" x14ac:dyDescent="0.3">
      <c r="A624" s="134" t="s">
        <v>96</v>
      </c>
      <c r="B624" s="135" t="s">
        <v>210</v>
      </c>
      <c r="C624" s="136">
        <v>0</v>
      </c>
      <c r="D624" s="136">
        <v>0</v>
      </c>
      <c r="E624" s="136">
        <v>63830</v>
      </c>
      <c r="F624" s="136">
        <f>G624-D624</f>
        <v>0</v>
      </c>
      <c r="G624" s="136"/>
      <c r="H624" s="190" t="str">
        <f>IF(C624&lt;&gt;0,0/C624,"-")</f>
        <v>-</v>
      </c>
      <c r="I624" s="191" t="str">
        <f>IF(D624&lt;&gt;0,E624/D624,"-")</f>
        <v>-</v>
      </c>
      <c r="J624" s="3">
        <v>0</v>
      </c>
      <c r="K624" s="24">
        <v>0</v>
      </c>
      <c r="L624" s="24">
        <v>0</v>
      </c>
    </row>
    <row r="625" spans="1:12" hidden="1" x14ac:dyDescent="0.3">
      <c r="A625" s="102"/>
      <c r="B625" s="103"/>
      <c r="C625" s="104"/>
      <c r="D625" s="136"/>
      <c r="E625" s="136"/>
      <c r="F625" s="136"/>
      <c r="G625" s="136"/>
      <c r="H625" s="190"/>
      <c r="I625" s="191"/>
      <c r="J625" s="3"/>
      <c r="K625" s="3"/>
      <c r="L625" s="3"/>
    </row>
    <row r="626" spans="1:12" hidden="1" x14ac:dyDescent="0.3">
      <c r="A626" s="102"/>
      <c r="B626" s="103"/>
      <c r="C626" s="104"/>
      <c r="D626" s="104"/>
      <c r="E626" s="104"/>
      <c r="F626" s="104"/>
      <c r="G626" s="89"/>
      <c r="H626" s="194"/>
      <c r="I626" s="195"/>
      <c r="J626" s="13"/>
      <c r="K626" s="13"/>
      <c r="L626" s="13"/>
    </row>
    <row r="627" spans="1:12" ht="20.100000000000001" hidden="1" customHeight="1" x14ac:dyDescent="0.3">
      <c r="A627" s="102"/>
      <c r="B627" s="103"/>
      <c r="C627" s="104"/>
      <c r="D627" s="104"/>
      <c r="E627" s="104"/>
      <c r="F627" s="104"/>
      <c r="G627" s="89"/>
      <c r="H627" s="194"/>
      <c r="I627" s="195"/>
      <c r="J627" s="13"/>
      <c r="K627" s="13"/>
      <c r="L627" s="13"/>
    </row>
    <row r="628" spans="1:12" ht="20.100000000000001" hidden="1" customHeight="1" x14ac:dyDescent="0.3">
      <c r="A628" s="102"/>
      <c r="B628" s="103"/>
      <c r="C628" s="104"/>
      <c r="D628" s="104"/>
      <c r="E628" s="104"/>
      <c r="F628" s="104"/>
      <c r="G628" s="89"/>
      <c r="H628" s="194"/>
      <c r="I628" s="195"/>
      <c r="J628" s="13"/>
      <c r="K628" s="13"/>
      <c r="L628" s="13"/>
    </row>
    <row r="629" spans="1:12" ht="20.100000000000001" hidden="1" customHeight="1" x14ac:dyDescent="0.3">
      <c r="A629" s="102"/>
      <c r="B629" s="103"/>
      <c r="C629" s="104"/>
      <c r="D629" s="104"/>
      <c r="E629" s="104"/>
      <c r="F629" s="104"/>
      <c r="G629" s="89"/>
      <c r="H629" s="194"/>
      <c r="I629" s="195"/>
      <c r="J629" s="13"/>
      <c r="K629" s="13"/>
      <c r="L629" s="13"/>
    </row>
    <row r="630" spans="1:12" ht="20.100000000000001" hidden="1" customHeight="1" x14ac:dyDescent="0.3">
      <c r="A630" s="102"/>
      <c r="B630" s="103"/>
      <c r="C630" s="104"/>
      <c r="D630" s="104"/>
      <c r="E630" s="104"/>
      <c r="F630" s="104"/>
      <c r="G630" s="89"/>
      <c r="H630" s="194"/>
      <c r="I630" s="195"/>
      <c r="J630" s="13"/>
      <c r="K630" s="13"/>
      <c r="L630" s="13"/>
    </row>
    <row r="631" spans="1:12" ht="20.100000000000001" hidden="1" customHeight="1" x14ac:dyDescent="0.3">
      <c r="A631" s="102"/>
      <c r="B631" s="103"/>
      <c r="C631" s="104"/>
      <c r="D631" s="104"/>
      <c r="E631" s="104"/>
      <c r="F631" s="104"/>
      <c r="G631" s="89"/>
      <c r="H631" s="194"/>
      <c r="I631" s="195"/>
      <c r="J631" s="13"/>
      <c r="K631" s="13"/>
      <c r="L631" s="13"/>
    </row>
    <row r="632" spans="1:12" hidden="1" x14ac:dyDescent="0.3">
      <c r="A632" s="102"/>
      <c r="B632" s="103"/>
      <c r="C632" s="104"/>
      <c r="D632" s="104"/>
      <c r="E632" s="104"/>
      <c r="F632" s="104"/>
      <c r="G632" s="89"/>
      <c r="H632" s="194"/>
      <c r="I632" s="195"/>
      <c r="J632" s="13"/>
      <c r="K632" s="13"/>
      <c r="L632" s="13"/>
    </row>
    <row r="633" spans="1:12" hidden="1" x14ac:dyDescent="0.3">
      <c r="A633" s="102"/>
      <c r="B633" s="103"/>
      <c r="C633" s="104"/>
      <c r="D633" s="104"/>
      <c r="E633" s="104"/>
      <c r="F633" s="104"/>
      <c r="G633" s="89"/>
      <c r="H633" s="194"/>
      <c r="I633" s="195"/>
      <c r="J633" s="13"/>
      <c r="K633" s="13"/>
      <c r="L633" s="13"/>
    </row>
    <row r="634" spans="1:12" ht="27.75" customHeight="1" x14ac:dyDescent="0.3">
      <c r="A634" s="348" t="s">
        <v>124</v>
      </c>
      <c r="B634" s="349"/>
      <c r="C634" s="350">
        <f>C165+C479</f>
        <v>3312577</v>
      </c>
      <c r="D634" s="350">
        <f>SUBTOTAL(9,D181:D633)</f>
        <v>24203800</v>
      </c>
      <c r="E634" s="350">
        <f>SUBTOTAL(9,E181:E633)</f>
        <v>4385575</v>
      </c>
      <c r="F634" s="350">
        <f>G634-D634</f>
        <v>-24203800</v>
      </c>
      <c r="G634" s="350">
        <f>SUBTOTAL(9,G181:G633)</f>
        <v>0</v>
      </c>
      <c r="H634" s="351">
        <f>IF(C634&lt;&gt;0,E634/C634,"-")*100</f>
        <v>132.39163950000255</v>
      </c>
      <c r="I634" s="352">
        <f>IF(D634&lt;&gt;0,E634/D634,"-")*100</f>
        <v>18.119365554169182</v>
      </c>
      <c r="J634" s="76">
        <f>SUBTOTAL(9,J181:J633)</f>
        <v>21110000</v>
      </c>
      <c r="K634" s="76">
        <f>SUBTOTAL(9,K181:K633)</f>
        <v>12847400</v>
      </c>
      <c r="L634" s="76">
        <f>SUBTOTAL(9,L181:L633)</f>
        <v>0</v>
      </c>
    </row>
    <row r="635" spans="1:12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</row>
  </sheetData>
  <mergeCells count="1">
    <mergeCell ref="A6:B6"/>
  </mergeCells>
  <pageMargins left="0.70866141732283472" right="0.70866141732283472" top="0.74803149606299213" bottom="0.74803149606299213" header="0.31496062992125984" footer="0.31496062992125984"/>
  <pageSetup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53"/>
  <sheetViews>
    <sheetView workbookViewId="0">
      <selection activeCell="B153" sqref="B152:B153"/>
    </sheetView>
  </sheetViews>
  <sheetFormatPr defaultRowHeight="14.4" x14ac:dyDescent="0.3"/>
  <cols>
    <col min="1" max="1" width="7.88671875" customWidth="1"/>
    <col min="2" max="2" width="38.44140625" customWidth="1"/>
    <col min="3" max="3" width="14.6640625" bestFit="1" customWidth="1"/>
    <col min="4" max="4" width="16.33203125" bestFit="1" customWidth="1"/>
    <col min="5" max="5" width="14.6640625" bestFit="1" customWidth="1"/>
    <col min="6" max="7" width="18.6640625" hidden="1" customWidth="1"/>
    <col min="8" max="8" width="15.109375" bestFit="1" customWidth="1"/>
    <col min="9" max="9" width="9.6640625" bestFit="1" customWidth="1"/>
    <col min="10" max="12" width="18.6640625" hidden="1" customWidth="1"/>
  </cols>
  <sheetData>
    <row r="1" spans="1:12" ht="12" customHeight="1" x14ac:dyDescent="0.3"/>
    <row r="2" spans="1:12" ht="20.25" customHeight="1" x14ac:dyDescent="0.4">
      <c r="A2" s="34" t="s">
        <v>509</v>
      </c>
      <c r="B2" s="34"/>
      <c r="C2" s="34"/>
      <c r="D2" s="34"/>
      <c r="E2" s="34"/>
      <c r="F2" s="34"/>
      <c r="G2" s="77"/>
      <c r="H2" s="77"/>
      <c r="I2" s="77"/>
      <c r="J2" s="77"/>
      <c r="K2" s="77"/>
      <c r="L2" s="77"/>
    </row>
    <row r="3" spans="1:12" ht="20.25" customHeight="1" x14ac:dyDescent="0.4">
      <c r="A3" s="77"/>
      <c r="B3" s="77"/>
      <c r="C3" s="77"/>
      <c r="D3" s="77"/>
      <c r="E3" s="77"/>
      <c r="F3" s="77"/>
      <c r="G3" s="77"/>
      <c r="H3" s="77"/>
      <c r="I3" s="314" t="s">
        <v>508</v>
      </c>
      <c r="J3" s="77"/>
      <c r="K3" s="77"/>
      <c r="L3" s="77"/>
    </row>
    <row r="4" spans="1:12" ht="53.4" x14ac:dyDescent="0.3">
      <c r="A4" s="521" t="s">
        <v>185</v>
      </c>
      <c r="B4" s="522"/>
      <c r="C4" s="363" t="s">
        <v>530</v>
      </c>
      <c r="D4" s="363" t="s">
        <v>482</v>
      </c>
      <c r="E4" s="363" t="s">
        <v>531</v>
      </c>
      <c r="F4" s="364" t="s">
        <v>234</v>
      </c>
      <c r="G4" s="363" t="s">
        <v>430</v>
      </c>
      <c r="H4" s="363" t="s">
        <v>216</v>
      </c>
      <c r="I4" s="363" t="s">
        <v>197</v>
      </c>
      <c r="J4" s="6" t="s">
        <v>431</v>
      </c>
      <c r="K4" s="6" t="s">
        <v>141</v>
      </c>
      <c r="L4" s="6" t="s">
        <v>432</v>
      </c>
    </row>
    <row r="5" spans="1:12" s="7" customFormat="1" ht="12" x14ac:dyDescent="0.25">
      <c r="A5" s="367">
        <v>11</v>
      </c>
      <c r="B5" s="374" t="s">
        <v>246</v>
      </c>
      <c r="C5" s="368">
        <v>2737356</v>
      </c>
      <c r="D5" s="377">
        <v>5161500</v>
      </c>
      <c r="E5" s="368">
        <v>2408096</v>
      </c>
      <c r="F5" s="368"/>
      <c r="G5" s="368"/>
      <c r="H5" s="379">
        <f>E5/C5</f>
        <v>0.87971604716375951</v>
      </c>
      <c r="I5" s="369">
        <f>E5/D5</f>
        <v>0.46654964642061414</v>
      </c>
      <c r="J5" s="70"/>
      <c r="K5" s="70"/>
      <c r="L5" s="70"/>
    </row>
    <row r="6" spans="1:12" s="7" customFormat="1" ht="12" x14ac:dyDescent="0.25">
      <c r="A6" s="138">
        <v>18</v>
      </c>
      <c r="B6" s="375" t="s">
        <v>248</v>
      </c>
      <c r="C6" s="123">
        <v>721095</v>
      </c>
      <c r="D6" s="257">
        <v>17249800</v>
      </c>
      <c r="E6" s="123">
        <v>0</v>
      </c>
      <c r="F6" s="123"/>
      <c r="G6" s="123"/>
      <c r="H6" s="380">
        <f t="shared" ref="H6:H7" si="0">E6/C6</f>
        <v>0</v>
      </c>
      <c r="I6" s="207">
        <f t="shared" ref="I6:I7" si="1">E6/D6</f>
        <v>0</v>
      </c>
      <c r="J6" s="70"/>
      <c r="K6" s="70"/>
      <c r="L6" s="70"/>
    </row>
    <row r="7" spans="1:12" s="7" customFormat="1" ht="12" x14ac:dyDescent="0.25">
      <c r="A7" s="138">
        <v>43</v>
      </c>
      <c r="B7" s="375" t="s">
        <v>250</v>
      </c>
      <c r="C7" s="123">
        <v>258031</v>
      </c>
      <c r="D7" s="257">
        <v>292500</v>
      </c>
      <c r="E7" s="123">
        <v>39287</v>
      </c>
      <c r="F7" s="123"/>
      <c r="G7" s="123"/>
      <c r="H7" s="380">
        <f t="shared" si="0"/>
        <v>0.15225689936480499</v>
      </c>
      <c r="I7" s="207">
        <f t="shared" si="1"/>
        <v>0.13431452991452991</v>
      </c>
      <c r="J7" s="70"/>
      <c r="K7" s="70"/>
      <c r="L7" s="70"/>
    </row>
    <row r="8" spans="1:12" s="7" customFormat="1" ht="12" x14ac:dyDescent="0.25">
      <c r="A8" s="138">
        <v>51</v>
      </c>
      <c r="B8" s="375" t="s">
        <v>254</v>
      </c>
      <c r="C8" s="123"/>
      <c r="D8" s="257"/>
      <c r="E8" s="123"/>
      <c r="F8" s="123"/>
      <c r="G8" s="123"/>
      <c r="H8" s="380"/>
      <c r="I8" s="207"/>
      <c r="J8" s="70"/>
      <c r="K8" s="70"/>
      <c r="L8" s="70"/>
    </row>
    <row r="9" spans="1:12" s="7" customFormat="1" ht="12" x14ac:dyDescent="0.25">
      <c r="A9" s="138">
        <v>52</v>
      </c>
      <c r="B9" s="375" t="s">
        <v>522</v>
      </c>
      <c r="C9" s="123"/>
      <c r="D9" s="257"/>
      <c r="E9" s="123">
        <v>500064</v>
      </c>
      <c r="F9" s="123"/>
      <c r="G9" s="123"/>
      <c r="H9" s="380"/>
      <c r="I9" s="207"/>
      <c r="J9" s="70"/>
      <c r="K9" s="70"/>
      <c r="L9" s="70"/>
    </row>
    <row r="10" spans="1:12" s="7" customFormat="1" ht="12" x14ac:dyDescent="0.25">
      <c r="A10" s="138">
        <v>56</v>
      </c>
      <c r="B10" s="375" t="s">
        <v>252</v>
      </c>
      <c r="C10" s="123"/>
      <c r="D10" s="257">
        <v>2800000</v>
      </c>
      <c r="E10" s="123">
        <v>2142127</v>
      </c>
      <c r="F10" s="123"/>
      <c r="G10" s="123"/>
      <c r="H10" s="380"/>
      <c r="I10" s="207"/>
      <c r="J10" s="70"/>
      <c r="K10" s="70"/>
      <c r="L10" s="70"/>
    </row>
    <row r="11" spans="1:12" s="7" customFormat="1" ht="12" x14ac:dyDescent="0.25">
      <c r="A11" s="370">
        <v>7</v>
      </c>
      <c r="B11" s="376" t="s">
        <v>523</v>
      </c>
      <c r="C11" s="371"/>
      <c r="D11" s="378"/>
      <c r="E11" s="371">
        <v>575</v>
      </c>
      <c r="F11" s="371"/>
      <c r="G11" s="371"/>
      <c r="H11" s="381"/>
      <c r="I11" s="373"/>
      <c r="J11" s="70"/>
      <c r="K11" s="70"/>
      <c r="L11" s="70"/>
    </row>
    <row r="12" spans="1:12" ht="20.25" customHeight="1" x14ac:dyDescent="0.3">
      <c r="A12" s="336" t="s">
        <v>121</v>
      </c>
      <c r="B12" s="337"/>
      <c r="C12" s="365">
        <f>SUM(C5:C11)</f>
        <v>3716482</v>
      </c>
      <c r="D12" s="172">
        <f>SUM(D5:D10)</f>
        <v>25503800</v>
      </c>
      <c r="E12" s="365">
        <f>SUM(E5:E11)</f>
        <v>5090149</v>
      </c>
      <c r="F12" s="172">
        <f>G12-D12</f>
        <v>-25503800</v>
      </c>
      <c r="G12" s="172">
        <f>SUBTOTAL(9,G5:G5)</f>
        <v>0</v>
      </c>
      <c r="H12" s="366">
        <f>IF(C12&lt;&gt;0,E12/C12,"-")*100</f>
        <v>136.96148669628968</v>
      </c>
      <c r="I12" s="366">
        <f>IF(D12&lt;&gt;0,E12/D12,"-")*100</f>
        <v>19.958394435339049</v>
      </c>
      <c r="J12" s="9">
        <f>SUBTOTAL(9,J5:J5)</f>
        <v>0</v>
      </c>
      <c r="K12" s="9">
        <f>SUBTOTAL(9,K5:K5)</f>
        <v>0</v>
      </c>
      <c r="L12" s="9">
        <f>SUBTOTAL(9,L5:L5)</f>
        <v>0</v>
      </c>
    </row>
    <row r="13" spans="1:12" x14ac:dyDescent="0.3">
      <c r="A13" s="267"/>
      <c r="B13" s="268"/>
      <c r="C13" s="269"/>
      <c r="D13" s="269"/>
      <c r="E13" s="269"/>
      <c r="F13" s="269"/>
      <c r="G13" s="269"/>
      <c r="H13" s="272"/>
      <c r="I13" s="273"/>
      <c r="J13" s="5"/>
      <c r="K13" s="5"/>
      <c r="L13" s="5"/>
    </row>
    <row r="14" spans="1:12" ht="63.75" customHeight="1" x14ac:dyDescent="0.3">
      <c r="A14" s="354" t="str">
        <f>A4</f>
        <v>Brojčana oznaka i naziv</v>
      </c>
      <c r="B14" s="355"/>
      <c r="C14" s="322" t="str">
        <f t="shared" ref="C14:L14" si="2">C4</f>
        <v>Izvršenje 2019.     I.-VI.</v>
      </c>
      <c r="D14" s="322" t="str">
        <f t="shared" si="2"/>
        <v>Izvorni plan 2020.</v>
      </c>
      <c r="E14" s="322" t="str">
        <f t="shared" si="2"/>
        <v>Izvršenje 2020.     I.-VI.</v>
      </c>
      <c r="F14" s="322" t="str">
        <f t="shared" si="2"/>
        <v>Povećanje/smanjenje plana</v>
      </c>
      <c r="G14" s="322" t="str">
        <f t="shared" si="2"/>
        <v>Novi plan 2020.</v>
      </c>
      <c r="H14" s="356" t="str">
        <f t="shared" si="2"/>
        <v>Indeks izvršenje / izvršenje prethodne godine</v>
      </c>
      <c r="I14" s="356" t="str">
        <f t="shared" si="2"/>
        <v>Indeks izvršenje /izvorni plan</v>
      </c>
      <c r="J14" s="80" t="str">
        <f t="shared" si="2"/>
        <v>Plan za 2021.</v>
      </c>
      <c r="K14" s="6" t="str">
        <f t="shared" si="2"/>
        <v>Projekcija za 2022.</v>
      </c>
      <c r="L14" s="6" t="str">
        <f t="shared" si="2"/>
        <v>Projekcija za 2023.</v>
      </c>
    </row>
    <row r="15" spans="1:12" s="11" customFormat="1" ht="15" hidden="1" customHeight="1" x14ac:dyDescent="0.3">
      <c r="A15" s="81" t="s">
        <v>245</v>
      </c>
      <c r="B15" s="82" t="s">
        <v>246</v>
      </c>
      <c r="C15" s="83">
        <f>SUBTOTAL(9,C16:C39)</f>
        <v>2504078</v>
      </c>
      <c r="D15" s="83">
        <f>SUBTOTAL(9,D16:D39)</f>
        <v>5771300</v>
      </c>
      <c r="E15" s="83">
        <f>SUBTOTAL(9,E16:E39)</f>
        <v>1986528</v>
      </c>
      <c r="F15" s="83">
        <f>G15-D15</f>
        <v>-5771300</v>
      </c>
      <c r="G15" s="83">
        <f>SUBTOTAL(9,G16:G39)</f>
        <v>0</v>
      </c>
      <c r="H15" s="84">
        <f>IF(C15&lt;&gt;0,E15/C15,"-")</f>
        <v>0.79331714107947116</v>
      </c>
      <c r="I15" s="85">
        <f>IF(D15&lt;&gt;0,E15/D15,"-")</f>
        <v>0.3442080640410306</v>
      </c>
      <c r="J15" s="9">
        <f>SUBTOTAL(9,J16:J39)</f>
        <v>4690000</v>
      </c>
      <c r="K15" s="9">
        <f>SUBTOTAL(9,K16:K39)</f>
        <v>4986400</v>
      </c>
      <c r="L15" s="9">
        <f>SUBTOTAL(9,L16:L39)</f>
        <v>0</v>
      </c>
    </row>
    <row r="16" spans="1:12" ht="30" hidden="1" customHeight="1" x14ac:dyDescent="0.4">
      <c r="A16" s="86"/>
      <c r="B16" s="87"/>
      <c r="C16" s="88"/>
      <c r="D16" s="88"/>
      <c r="E16" s="88"/>
      <c r="F16" s="88"/>
      <c r="G16" s="89"/>
      <c r="H16" s="90"/>
      <c r="I16" s="91"/>
      <c r="J16" s="13"/>
      <c r="K16" s="13"/>
      <c r="L16" s="13"/>
    </row>
    <row r="17" spans="1:12" s="11" customFormat="1" ht="15" hidden="1" customHeight="1" x14ac:dyDescent="0.3">
      <c r="A17" s="92" t="s">
        <v>245</v>
      </c>
      <c r="B17" s="93" t="s">
        <v>246</v>
      </c>
      <c r="C17" s="94">
        <f>SUBTOTAL(9,C18:C38)</f>
        <v>2504078</v>
      </c>
      <c r="D17" s="94">
        <f>SUBTOTAL(9,D18:D38)</f>
        <v>5771300</v>
      </c>
      <c r="E17" s="94">
        <f>SUBTOTAL(9,E18:E38)</f>
        <v>1986528</v>
      </c>
      <c r="F17" s="94">
        <f>G17-D17</f>
        <v>-5771300</v>
      </c>
      <c r="G17" s="94">
        <f>SUBTOTAL(9,G18:G38)</f>
        <v>0</v>
      </c>
      <c r="H17" s="95">
        <f>IF(C17&lt;&gt;0,E17/C17,"-")</f>
        <v>0.79331714107947116</v>
      </c>
      <c r="I17" s="96">
        <f>IF(D17&lt;&gt;0,E17/D17,"-")</f>
        <v>0.3442080640410306</v>
      </c>
      <c r="J17" s="10">
        <f>SUBTOTAL(9,J18:J38)</f>
        <v>4690000</v>
      </c>
      <c r="K17" s="10">
        <f>SUBTOTAL(9,K18:K38)</f>
        <v>4986400</v>
      </c>
      <c r="L17" s="10">
        <f>SUBTOTAL(9,L18:L38)</f>
        <v>0</v>
      </c>
    </row>
    <row r="18" spans="1:12" ht="30" hidden="1" customHeight="1" x14ac:dyDescent="0.3">
      <c r="A18" s="102"/>
      <c r="B18" s="165"/>
      <c r="C18" s="166"/>
      <c r="D18" s="166"/>
      <c r="E18" s="166"/>
      <c r="F18" s="166"/>
      <c r="G18" s="89"/>
      <c r="H18" s="90"/>
      <c r="I18" s="91"/>
      <c r="J18" s="13"/>
      <c r="K18" s="13"/>
      <c r="L18" s="13"/>
    </row>
    <row r="19" spans="1:12" s="11" customFormat="1" ht="15" hidden="1" customHeight="1" x14ac:dyDescent="0.3">
      <c r="A19" s="97" t="s">
        <v>245</v>
      </c>
      <c r="B19" s="98" t="s">
        <v>246</v>
      </c>
      <c r="C19" s="99">
        <f>SUBTOTAL(9,C20:C37)</f>
        <v>2504078</v>
      </c>
      <c r="D19" s="99">
        <f>SUBTOTAL(9,D20:D37)</f>
        <v>5771300</v>
      </c>
      <c r="E19" s="99">
        <f>SUBTOTAL(9,E20:E37)</f>
        <v>1986528</v>
      </c>
      <c r="F19" s="99">
        <f>G19-D19</f>
        <v>-5771300</v>
      </c>
      <c r="G19" s="99">
        <f>SUBTOTAL(9,G20:G37)</f>
        <v>0</v>
      </c>
      <c r="H19" s="100">
        <f>IF(C19&lt;&gt;0,E19/C19,"-")</f>
        <v>0.79331714107947116</v>
      </c>
      <c r="I19" s="101">
        <f>IF(D19&lt;&gt;0,E19/D19,"-")</f>
        <v>0.3442080640410306</v>
      </c>
      <c r="J19" s="15">
        <f>SUBTOTAL(9,J20:J37)</f>
        <v>4690000</v>
      </c>
      <c r="K19" s="15">
        <f>SUBTOTAL(9,K20:K37)</f>
        <v>4986400</v>
      </c>
      <c r="L19" s="15">
        <f>SUBTOTAL(9,L20:L37)</f>
        <v>0</v>
      </c>
    </row>
    <row r="20" spans="1:12" ht="30" hidden="1" customHeight="1" x14ac:dyDescent="0.3">
      <c r="A20" s="102"/>
      <c r="B20" s="103"/>
      <c r="C20" s="104"/>
      <c r="D20" s="105"/>
      <c r="E20" s="105"/>
      <c r="F20" s="105"/>
      <c r="G20" s="89"/>
      <c r="H20" s="90"/>
      <c r="I20" s="91"/>
      <c r="J20" s="13"/>
      <c r="K20" s="13"/>
      <c r="L20" s="13"/>
    </row>
    <row r="21" spans="1:12" ht="15" hidden="1" customHeight="1" x14ac:dyDescent="0.3">
      <c r="A21" s="106" t="s">
        <v>245</v>
      </c>
      <c r="B21" s="107" t="s">
        <v>246</v>
      </c>
      <c r="C21" s="108">
        <f>SUBTOTAL(9,C22:C36)</f>
        <v>2504078</v>
      </c>
      <c r="D21" s="108">
        <f>SUBTOTAL(9,D22:D36)</f>
        <v>5771300</v>
      </c>
      <c r="E21" s="108">
        <f>SUBTOTAL(9,E22:E36)</f>
        <v>1986528</v>
      </c>
      <c r="F21" s="108">
        <f>G21-D21</f>
        <v>-5771300</v>
      </c>
      <c r="G21" s="108">
        <f>SUBTOTAL(9,G22:G36)</f>
        <v>0</v>
      </c>
      <c r="H21" s="109">
        <f>IF(C21&lt;&gt;0,E21/C21,"-")</f>
        <v>0.79331714107947116</v>
      </c>
      <c r="I21" s="110">
        <f>IF(D21&lt;&gt;0,E21/D21,"-")</f>
        <v>0.3442080640410306</v>
      </c>
      <c r="J21" s="17">
        <f>SUBTOTAL(9,J22:J36)</f>
        <v>4690000</v>
      </c>
      <c r="K21" s="17">
        <f>SUBTOTAL(9,K22:K36)</f>
        <v>4986400</v>
      </c>
      <c r="L21" s="17">
        <f>SUBTOTAL(9,L22:L36)</f>
        <v>0</v>
      </c>
    </row>
    <row r="22" spans="1:12" ht="30" hidden="1" customHeight="1" x14ac:dyDescent="0.3">
      <c r="A22" s="102"/>
      <c r="B22" s="103"/>
      <c r="C22" s="104"/>
      <c r="D22" s="111"/>
      <c r="E22" s="111"/>
      <c r="F22" s="111"/>
      <c r="G22" s="89"/>
      <c r="H22" s="90"/>
      <c r="I22" s="91"/>
      <c r="J22" s="13"/>
      <c r="K22" s="13"/>
      <c r="L22" s="13"/>
    </row>
    <row r="23" spans="1:12" ht="15" hidden="1" customHeight="1" x14ac:dyDescent="0.3">
      <c r="A23" s="112" t="s">
        <v>245</v>
      </c>
      <c r="B23" s="113" t="s">
        <v>246</v>
      </c>
      <c r="C23" s="114">
        <f>SUBTOTAL(9,C24:C35)</f>
        <v>2504078</v>
      </c>
      <c r="D23" s="114">
        <f>SUBTOTAL(9,D24:D35)</f>
        <v>5771300</v>
      </c>
      <c r="E23" s="114">
        <f>SUBTOTAL(9,E24:E35)</f>
        <v>1986528</v>
      </c>
      <c r="F23" s="114">
        <f>G23-D23</f>
        <v>-5771300</v>
      </c>
      <c r="G23" s="114">
        <f>SUBTOTAL(9,G24:G35)</f>
        <v>0</v>
      </c>
      <c r="H23" s="115">
        <f>IF(C23&lt;&gt;0,E23/C23,"-")</f>
        <v>0.79331714107947116</v>
      </c>
      <c r="I23" s="116">
        <f>IF(D23&lt;&gt;0,E23/D23,"-")</f>
        <v>0.3442080640410306</v>
      </c>
      <c r="J23" s="20">
        <f>SUBTOTAL(9,J24:J35)</f>
        <v>4690000</v>
      </c>
      <c r="K23" s="20">
        <f>SUBTOTAL(9,K24:K35)</f>
        <v>4986400</v>
      </c>
      <c r="L23" s="20">
        <f>SUBTOTAL(9,L24:L35)</f>
        <v>0</v>
      </c>
    </row>
    <row r="24" spans="1:12" ht="30" hidden="1" customHeight="1" x14ac:dyDescent="0.3">
      <c r="A24" s="102"/>
      <c r="B24" s="103"/>
      <c r="C24" s="104"/>
      <c r="D24" s="117"/>
      <c r="E24" s="117"/>
      <c r="F24" s="117"/>
      <c r="G24" s="89"/>
      <c r="H24" s="90"/>
      <c r="I24" s="91"/>
      <c r="J24" s="13"/>
      <c r="K24" s="13"/>
      <c r="L24" s="13"/>
    </row>
    <row r="25" spans="1:12" ht="15" hidden="1" customHeight="1" x14ac:dyDescent="0.3">
      <c r="A25" s="118" t="s">
        <v>245</v>
      </c>
      <c r="B25" s="119" t="s">
        <v>246</v>
      </c>
      <c r="C25" s="120">
        <f>SUBTOTAL(9,C26:C34)</f>
        <v>2504078</v>
      </c>
      <c r="D25" s="120">
        <f>SUBTOTAL(9,D26:D34)</f>
        <v>5771300</v>
      </c>
      <c r="E25" s="120">
        <f>SUBTOTAL(9,E26:E34)</f>
        <v>1986528</v>
      </c>
      <c r="F25" s="120">
        <f>G25-D25</f>
        <v>-5771300</v>
      </c>
      <c r="G25" s="120">
        <f>SUBTOTAL(9,G26:G34)</f>
        <v>0</v>
      </c>
      <c r="H25" s="121">
        <f>IF(C25&lt;&gt;0,E25/C25,"-")</f>
        <v>0.79331714107947116</v>
      </c>
      <c r="I25" s="122">
        <f>IF(D25&lt;&gt;0,E25/D25,"-")</f>
        <v>0.3442080640410306</v>
      </c>
      <c r="J25" s="21">
        <f>SUBTOTAL(9,J26:J34)</f>
        <v>4690000</v>
      </c>
      <c r="K25" s="21">
        <f>SUBTOTAL(9,K26:K34)</f>
        <v>4986400</v>
      </c>
      <c r="L25" s="21">
        <f>SUBTOTAL(9,L26:L34)</f>
        <v>0</v>
      </c>
    </row>
    <row r="26" spans="1:12" ht="30" hidden="1" customHeight="1" x14ac:dyDescent="0.3">
      <c r="A26" s="102"/>
      <c r="B26" s="103"/>
      <c r="C26" s="104"/>
      <c r="D26" s="123"/>
      <c r="E26" s="123"/>
      <c r="F26" s="123"/>
      <c r="G26" s="89"/>
      <c r="H26" s="90"/>
      <c r="I26" s="91"/>
      <c r="J26" s="13"/>
      <c r="K26" s="13"/>
      <c r="L26" s="13"/>
    </row>
    <row r="27" spans="1:12" ht="15" hidden="1" customHeight="1" x14ac:dyDescent="0.3">
      <c r="A27" s="124" t="s">
        <v>245</v>
      </c>
      <c r="B27" s="125" t="s">
        <v>246</v>
      </c>
      <c r="C27" s="126">
        <f>SUBTOTAL(9,C28:C33)</f>
        <v>2504078</v>
      </c>
      <c r="D27" s="126">
        <f>SUBTOTAL(9,D28:D33)</f>
        <v>5771300</v>
      </c>
      <c r="E27" s="126">
        <f>SUBTOTAL(9,E28:E33)</f>
        <v>1986528</v>
      </c>
      <c r="F27" s="126">
        <f>G27-D27</f>
        <v>-5771300</v>
      </c>
      <c r="G27" s="126">
        <f>SUBTOTAL(9,G28:G33)</f>
        <v>0</v>
      </c>
      <c r="H27" s="127">
        <f>IF(C27&lt;&gt;0,E27/C27,"-")</f>
        <v>0.79331714107947116</v>
      </c>
      <c r="I27" s="128">
        <f>IF(D27&lt;&gt;0,E27/D27,"-")</f>
        <v>0.3442080640410306</v>
      </c>
      <c r="J27" s="18">
        <f>SUBTOTAL(9,J28:J33)</f>
        <v>4690000</v>
      </c>
      <c r="K27" s="18">
        <f>SUBTOTAL(9,K28:K33)</f>
        <v>4986400</v>
      </c>
      <c r="L27" s="18">
        <f>SUBTOTAL(9,L28:L33)</f>
        <v>0</v>
      </c>
    </row>
    <row r="28" spans="1:12" ht="22.5" hidden="1" customHeight="1" x14ac:dyDescent="0.3">
      <c r="A28" s="102"/>
      <c r="B28" s="103"/>
      <c r="C28" s="104"/>
      <c r="D28" s="123"/>
      <c r="E28" s="123"/>
      <c r="F28" s="123"/>
      <c r="G28" s="123"/>
      <c r="H28" s="129"/>
      <c r="I28" s="130"/>
      <c r="J28" s="70"/>
      <c r="K28" s="70"/>
      <c r="L28" s="70"/>
    </row>
    <row r="29" spans="1:12" ht="15" hidden="1" customHeight="1" x14ac:dyDescent="0.3">
      <c r="A29" s="131" t="s">
        <v>245</v>
      </c>
      <c r="B29" s="132" t="s">
        <v>246</v>
      </c>
      <c r="C29" s="123">
        <f>SUBTOTAL(9,C30:C32)</f>
        <v>2504078</v>
      </c>
      <c r="D29" s="123">
        <f>SUBTOTAL(9,D30:D32)</f>
        <v>5771300</v>
      </c>
      <c r="E29" s="123">
        <f>SUBTOTAL(9,E30:E32)</f>
        <v>1986528</v>
      </c>
      <c r="F29" s="123">
        <f>G29-D29</f>
        <v>-5771300</v>
      </c>
      <c r="G29" s="123">
        <f>SUBTOTAL(9,G30:G32)</f>
        <v>0</v>
      </c>
      <c r="H29" s="129">
        <f>IF(C29&lt;&gt;0,E29/C29,"-")</f>
        <v>0.79331714107947116</v>
      </c>
      <c r="I29" s="130">
        <f>IF(D29&lt;&gt;0,E29/D29,"-")</f>
        <v>0.3442080640410306</v>
      </c>
      <c r="J29" s="70">
        <f>SUBTOTAL(9,J30:J32)</f>
        <v>4690000</v>
      </c>
      <c r="K29" s="70">
        <f>SUBTOTAL(9,K30:K32)</f>
        <v>4986400</v>
      </c>
      <c r="L29" s="70">
        <f>SUBTOTAL(9,L30:L32)</f>
        <v>0</v>
      </c>
    </row>
    <row r="30" spans="1:12" hidden="1" x14ac:dyDescent="0.3">
      <c r="A30" s="102"/>
      <c r="B30" s="103"/>
      <c r="C30" s="104"/>
      <c r="D30" s="133"/>
      <c r="E30" s="133"/>
      <c r="F30" s="133"/>
      <c r="G30" s="89"/>
      <c r="H30" s="90"/>
      <c r="I30" s="91"/>
      <c r="J30" s="13"/>
      <c r="K30" s="13"/>
      <c r="L30" s="13"/>
    </row>
    <row r="31" spans="1:12" ht="15" customHeight="1" x14ac:dyDescent="0.3">
      <c r="A31" s="134" t="s">
        <v>245</v>
      </c>
      <c r="B31" s="135" t="s">
        <v>246</v>
      </c>
      <c r="C31" s="246">
        <v>2504078</v>
      </c>
      <c r="D31" s="136">
        <v>5771300</v>
      </c>
      <c r="E31" s="246">
        <v>1986528</v>
      </c>
      <c r="F31" s="136">
        <f>G31-D31</f>
        <v>-5771300</v>
      </c>
      <c r="G31" s="136"/>
      <c r="H31" s="264">
        <f>IF(C31&lt;&gt;0,E31/C31,"-")*100</f>
        <v>79.331714107947121</v>
      </c>
      <c r="I31" s="265">
        <f>IF(D31&lt;&gt;0,E31/D31,"-")*100</f>
        <v>34.420806404103061</v>
      </c>
      <c r="J31" s="3">
        <v>4690000</v>
      </c>
      <c r="K31" s="24">
        <v>4986400</v>
      </c>
      <c r="L31" s="24">
        <v>0</v>
      </c>
    </row>
    <row r="32" spans="1:12" hidden="1" x14ac:dyDescent="0.3">
      <c r="A32" s="102"/>
      <c r="B32" s="103"/>
      <c r="C32" s="247"/>
      <c r="D32" s="136"/>
      <c r="E32" s="258"/>
      <c r="F32" s="136"/>
      <c r="G32" s="136"/>
      <c r="H32" s="264" t="e">
        <f t="shared" ref="H32:H95" si="3">IF(C32&lt;&gt;0,E32/C32,"-")*100</f>
        <v>#VALUE!</v>
      </c>
      <c r="I32" s="266" t="e">
        <f t="shared" ref="I32:I95" si="4">IF(D32&lt;&gt;0,E32/D32,"-")*100</f>
        <v>#VALUE!</v>
      </c>
      <c r="J32" s="3"/>
      <c r="K32" s="3"/>
      <c r="L32" s="3"/>
    </row>
    <row r="33" spans="1:12" hidden="1" x14ac:dyDescent="0.3">
      <c r="A33" s="102"/>
      <c r="B33" s="103"/>
      <c r="C33" s="247"/>
      <c r="D33" s="104"/>
      <c r="E33" s="247"/>
      <c r="F33" s="104"/>
      <c r="G33" s="89"/>
      <c r="H33" s="264" t="e">
        <f t="shared" si="3"/>
        <v>#VALUE!</v>
      </c>
      <c r="I33" s="266" t="e">
        <f t="shared" si="4"/>
        <v>#VALUE!</v>
      </c>
      <c r="J33" s="13"/>
      <c r="K33" s="13"/>
      <c r="L33" s="13"/>
    </row>
    <row r="34" spans="1:12" ht="20.100000000000001" hidden="1" customHeight="1" x14ac:dyDescent="0.3">
      <c r="A34" s="102"/>
      <c r="B34" s="103"/>
      <c r="C34" s="247"/>
      <c r="D34" s="104"/>
      <c r="E34" s="247"/>
      <c r="F34" s="104"/>
      <c r="G34" s="89"/>
      <c r="H34" s="264" t="e">
        <f t="shared" si="3"/>
        <v>#VALUE!</v>
      </c>
      <c r="I34" s="266" t="e">
        <f t="shared" si="4"/>
        <v>#VALUE!</v>
      </c>
      <c r="J34" s="13"/>
      <c r="K34" s="13"/>
      <c r="L34" s="13"/>
    </row>
    <row r="35" spans="1:12" ht="20.100000000000001" hidden="1" customHeight="1" x14ac:dyDescent="0.3">
      <c r="A35" s="102"/>
      <c r="B35" s="103"/>
      <c r="C35" s="247"/>
      <c r="D35" s="104"/>
      <c r="E35" s="247"/>
      <c r="F35" s="104"/>
      <c r="G35" s="89"/>
      <c r="H35" s="264" t="e">
        <f t="shared" si="3"/>
        <v>#VALUE!</v>
      </c>
      <c r="I35" s="266" t="e">
        <f t="shared" si="4"/>
        <v>#VALUE!</v>
      </c>
      <c r="J35" s="13"/>
      <c r="K35" s="13"/>
      <c r="L35" s="13"/>
    </row>
    <row r="36" spans="1:12" ht="20.100000000000001" hidden="1" customHeight="1" x14ac:dyDescent="0.3">
      <c r="A36" s="102"/>
      <c r="B36" s="103"/>
      <c r="C36" s="247"/>
      <c r="D36" s="104"/>
      <c r="E36" s="247"/>
      <c r="F36" s="104"/>
      <c r="G36" s="89"/>
      <c r="H36" s="264" t="e">
        <f t="shared" si="3"/>
        <v>#VALUE!</v>
      </c>
      <c r="I36" s="266" t="e">
        <f t="shared" si="4"/>
        <v>#VALUE!</v>
      </c>
      <c r="J36" s="13"/>
      <c r="K36" s="13"/>
      <c r="L36" s="13"/>
    </row>
    <row r="37" spans="1:12" ht="20.100000000000001" hidden="1" customHeight="1" x14ac:dyDescent="0.3">
      <c r="A37" s="102"/>
      <c r="B37" s="103"/>
      <c r="C37" s="247"/>
      <c r="D37" s="104"/>
      <c r="E37" s="247"/>
      <c r="F37" s="104"/>
      <c r="G37" s="89"/>
      <c r="H37" s="264" t="e">
        <f t="shared" si="3"/>
        <v>#VALUE!</v>
      </c>
      <c r="I37" s="266" t="e">
        <f t="shared" si="4"/>
        <v>#VALUE!</v>
      </c>
      <c r="J37" s="13"/>
      <c r="K37" s="13"/>
      <c r="L37" s="13"/>
    </row>
    <row r="38" spans="1:12" ht="20.100000000000001" hidden="1" customHeight="1" x14ac:dyDescent="0.3">
      <c r="A38" s="102"/>
      <c r="B38" s="103"/>
      <c r="C38" s="247"/>
      <c r="D38" s="104"/>
      <c r="E38" s="247"/>
      <c r="F38" s="104"/>
      <c r="G38" s="89"/>
      <c r="H38" s="264" t="e">
        <f t="shared" si="3"/>
        <v>#VALUE!</v>
      </c>
      <c r="I38" s="266" t="e">
        <f t="shared" si="4"/>
        <v>#VALUE!</v>
      </c>
      <c r="J38" s="13"/>
      <c r="K38" s="13"/>
      <c r="L38" s="13"/>
    </row>
    <row r="39" spans="1:12" hidden="1" x14ac:dyDescent="0.3">
      <c r="A39" s="102"/>
      <c r="B39" s="103"/>
      <c r="C39" s="247"/>
      <c r="D39" s="104"/>
      <c r="E39" s="247"/>
      <c r="F39" s="104"/>
      <c r="G39" s="89"/>
      <c r="H39" s="264" t="e">
        <f t="shared" si="3"/>
        <v>#VALUE!</v>
      </c>
      <c r="I39" s="266" t="e">
        <f t="shared" si="4"/>
        <v>#VALUE!</v>
      </c>
      <c r="J39" s="13"/>
      <c r="K39" s="13"/>
      <c r="L39" s="13"/>
    </row>
    <row r="40" spans="1:12" s="11" customFormat="1" ht="15" hidden="1" customHeight="1" x14ac:dyDescent="0.3">
      <c r="A40" s="81" t="s">
        <v>247</v>
      </c>
      <c r="B40" s="82" t="s">
        <v>248</v>
      </c>
      <c r="C40" s="248">
        <f>SUBTOTAL(9,C41:C64)</f>
        <v>88872</v>
      </c>
      <c r="D40" s="83">
        <f>SUBTOTAL(9,D41:D64)</f>
        <v>16785000</v>
      </c>
      <c r="E40" s="248">
        <f>SUBTOTAL(9,E41:E64)</f>
        <v>944115</v>
      </c>
      <c r="F40" s="83">
        <f>G40-D40</f>
        <v>-16785000</v>
      </c>
      <c r="G40" s="83">
        <f>SUBTOTAL(9,G41:G64)</f>
        <v>0</v>
      </c>
      <c r="H40" s="264">
        <f t="shared" si="3"/>
        <v>1062.3312179314071</v>
      </c>
      <c r="I40" s="266">
        <f t="shared" si="4"/>
        <v>5.6247542448614833</v>
      </c>
      <c r="J40" s="9">
        <f>SUBTOTAL(9,J41:J64)</f>
        <v>16085000</v>
      </c>
      <c r="K40" s="9">
        <f>SUBTOTAL(9,K41:K64)</f>
        <v>7500000</v>
      </c>
      <c r="L40" s="9">
        <f>SUBTOTAL(9,L41:L64)</f>
        <v>0</v>
      </c>
    </row>
    <row r="41" spans="1:12" ht="30" hidden="1" customHeight="1" x14ac:dyDescent="0.4">
      <c r="A41" s="86"/>
      <c r="B41" s="87"/>
      <c r="C41" s="249"/>
      <c r="D41" s="88"/>
      <c r="E41" s="249"/>
      <c r="F41" s="88"/>
      <c r="G41" s="89"/>
      <c r="H41" s="264" t="e">
        <f t="shared" si="3"/>
        <v>#VALUE!</v>
      </c>
      <c r="I41" s="266" t="e">
        <f t="shared" si="4"/>
        <v>#VALUE!</v>
      </c>
      <c r="J41" s="13"/>
      <c r="K41" s="13"/>
      <c r="L41" s="13"/>
    </row>
    <row r="42" spans="1:12" s="11" customFormat="1" ht="15" hidden="1" customHeight="1" x14ac:dyDescent="0.3">
      <c r="A42" s="92" t="s">
        <v>247</v>
      </c>
      <c r="B42" s="93" t="s">
        <v>248</v>
      </c>
      <c r="C42" s="250">
        <f>SUBTOTAL(9,C43:C63)</f>
        <v>88872</v>
      </c>
      <c r="D42" s="94">
        <f>SUBTOTAL(9,D43:D63)</f>
        <v>16785000</v>
      </c>
      <c r="E42" s="250">
        <f>SUBTOTAL(9,E43:E63)</f>
        <v>944115</v>
      </c>
      <c r="F42" s="94">
        <f>G42-D42</f>
        <v>-16785000</v>
      </c>
      <c r="G42" s="94">
        <f>SUBTOTAL(9,G43:G63)</f>
        <v>0</v>
      </c>
      <c r="H42" s="264">
        <f t="shared" si="3"/>
        <v>1062.3312179314071</v>
      </c>
      <c r="I42" s="266">
        <f t="shared" si="4"/>
        <v>5.6247542448614833</v>
      </c>
      <c r="J42" s="10">
        <f>SUBTOTAL(9,J43:J63)</f>
        <v>16085000</v>
      </c>
      <c r="K42" s="10">
        <f>SUBTOTAL(9,K43:K63)</f>
        <v>7500000</v>
      </c>
      <c r="L42" s="10">
        <f>SUBTOTAL(9,L43:L63)</f>
        <v>0</v>
      </c>
    </row>
    <row r="43" spans="1:12" ht="30" hidden="1" customHeight="1" x14ac:dyDescent="0.3">
      <c r="A43" s="102"/>
      <c r="B43" s="165"/>
      <c r="C43" s="251"/>
      <c r="D43" s="166"/>
      <c r="E43" s="251"/>
      <c r="F43" s="166"/>
      <c r="G43" s="89"/>
      <c r="H43" s="264" t="e">
        <f t="shared" si="3"/>
        <v>#VALUE!</v>
      </c>
      <c r="I43" s="266" t="e">
        <f t="shared" si="4"/>
        <v>#VALUE!</v>
      </c>
      <c r="J43" s="13"/>
      <c r="K43" s="13"/>
      <c r="L43" s="13"/>
    </row>
    <row r="44" spans="1:12" s="11" customFormat="1" ht="15" hidden="1" customHeight="1" x14ac:dyDescent="0.3">
      <c r="A44" s="97" t="s">
        <v>247</v>
      </c>
      <c r="B44" s="98" t="s">
        <v>248</v>
      </c>
      <c r="C44" s="252">
        <f>SUBTOTAL(9,C45:C62)</f>
        <v>88872</v>
      </c>
      <c r="D44" s="99">
        <f>SUBTOTAL(9,D45:D62)</f>
        <v>16785000</v>
      </c>
      <c r="E44" s="252">
        <f>SUBTOTAL(9,E45:E62)</f>
        <v>944115</v>
      </c>
      <c r="F44" s="99">
        <f>G44-D44</f>
        <v>-16785000</v>
      </c>
      <c r="G44" s="99">
        <f>SUBTOTAL(9,G45:G62)</f>
        <v>0</v>
      </c>
      <c r="H44" s="264">
        <f t="shared" si="3"/>
        <v>1062.3312179314071</v>
      </c>
      <c r="I44" s="266">
        <f t="shared" si="4"/>
        <v>5.6247542448614833</v>
      </c>
      <c r="J44" s="15">
        <f>SUBTOTAL(9,J45:J62)</f>
        <v>16085000</v>
      </c>
      <c r="K44" s="15">
        <f>SUBTOTAL(9,K45:K62)</f>
        <v>7500000</v>
      </c>
      <c r="L44" s="15">
        <f>SUBTOTAL(9,L45:L62)</f>
        <v>0</v>
      </c>
    </row>
    <row r="45" spans="1:12" ht="30" hidden="1" customHeight="1" x14ac:dyDescent="0.3">
      <c r="A45" s="102"/>
      <c r="B45" s="103"/>
      <c r="C45" s="247"/>
      <c r="D45" s="105"/>
      <c r="E45" s="259"/>
      <c r="F45" s="105"/>
      <c r="G45" s="89"/>
      <c r="H45" s="264" t="e">
        <f t="shared" si="3"/>
        <v>#VALUE!</v>
      </c>
      <c r="I45" s="266" t="e">
        <f t="shared" si="4"/>
        <v>#VALUE!</v>
      </c>
      <c r="J45" s="13"/>
      <c r="K45" s="13"/>
      <c r="L45" s="13"/>
    </row>
    <row r="46" spans="1:12" ht="15" hidden="1" customHeight="1" x14ac:dyDescent="0.3">
      <c r="A46" s="106" t="s">
        <v>247</v>
      </c>
      <c r="B46" s="107" t="s">
        <v>248</v>
      </c>
      <c r="C46" s="253">
        <f>SUBTOTAL(9,C47:C61)</f>
        <v>88872</v>
      </c>
      <c r="D46" s="108">
        <f>SUBTOTAL(9,D47:D61)</f>
        <v>16785000</v>
      </c>
      <c r="E46" s="253">
        <f>SUBTOTAL(9,E47:E61)</f>
        <v>944115</v>
      </c>
      <c r="F46" s="108">
        <f>G46-D46</f>
        <v>-16785000</v>
      </c>
      <c r="G46" s="108">
        <f>SUBTOTAL(9,G47:G61)</f>
        <v>0</v>
      </c>
      <c r="H46" s="264">
        <f t="shared" si="3"/>
        <v>1062.3312179314071</v>
      </c>
      <c r="I46" s="266">
        <f t="shared" si="4"/>
        <v>5.6247542448614833</v>
      </c>
      <c r="J46" s="17">
        <f>SUBTOTAL(9,J47:J61)</f>
        <v>16085000</v>
      </c>
      <c r="K46" s="17">
        <f>SUBTOTAL(9,K47:K61)</f>
        <v>7500000</v>
      </c>
      <c r="L46" s="17">
        <f>SUBTOTAL(9,L47:L61)</f>
        <v>0</v>
      </c>
    </row>
    <row r="47" spans="1:12" ht="30" hidden="1" customHeight="1" x14ac:dyDescent="0.3">
      <c r="A47" s="102"/>
      <c r="B47" s="103"/>
      <c r="C47" s="247"/>
      <c r="D47" s="111"/>
      <c r="E47" s="260"/>
      <c r="F47" s="111"/>
      <c r="G47" s="89"/>
      <c r="H47" s="264" t="e">
        <f t="shared" si="3"/>
        <v>#VALUE!</v>
      </c>
      <c r="I47" s="266" t="e">
        <f t="shared" si="4"/>
        <v>#VALUE!</v>
      </c>
      <c r="J47" s="13"/>
      <c r="K47" s="13"/>
      <c r="L47" s="13"/>
    </row>
    <row r="48" spans="1:12" ht="15" hidden="1" customHeight="1" x14ac:dyDescent="0.3">
      <c r="A48" s="112" t="s">
        <v>247</v>
      </c>
      <c r="B48" s="113" t="s">
        <v>248</v>
      </c>
      <c r="C48" s="254">
        <f>SUBTOTAL(9,C49:C60)</f>
        <v>88872</v>
      </c>
      <c r="D48" s="114">
        <f>SUBTOTAL(9,D49:D60)</f>
        <v>16785000</v>
      </c>
      <c r="E48" s="254">
        <f>SUBTOTAL(9,E49:E60)</f>
        <v>944115</v>
      </c>
      <c r="F48" s="114">
        <f>G48-D48</f>
        <v>-16785000</v>
      </c>
      <c r="G48" s="114">
        <f>SUBTOTAL(9,G49:G60)</f>
        <v>0</v>
      </c>
      <c r="H48" s="264">
        <f t="shared" si="3"/>
        <v>1062.3312179314071</v>
      </c>
      <c r="I48" s="266">
        <f t="shared" si="4"/>
        <v>5.6247542448614833</v>
      </c>
      <c r="J48" s="20">
        <f>SUBTOTAL(9,J49:J60)</f>
        <v>16085000</v>
      </c>
      <c r="K48" s="20">
        <f>SUBTOTAL(9,K49:K60)</f>
        <v>7500000</v>
      </c>
      <c r="L48" s="20">
        <f>SUBTOTAL(9,L49:L60)</f>
        <v>0</v>
      </c>
    </row>
    <row r="49" spans="1:12" ht="30" hidden="1" customHeight="1" x14ac:dyDescent="0.3">
      <c r="A49" s="102"/>
      <c r="B49" s="103"/>
      <c r="C49" s="247"/>
      <c r="D49" s="117"/>
      <c r="E49" s="261"/>
      <c r="F49" s="117"/>
      <c r="G49" s="89"/>
      <c r="H49" s="264" t="e">
        <f t="shared" si="3"/>
        <v>#VALUE!</v>
      </c>
      <c r="I49" s="266" t="e">
        <f t="shared" si="4"/>
        <v>#VALUE!</v>
      </c>
      <c r="J49" s="13"/>
      <c r="K49" s="13"/>
      <c r="L49" s="13"/>
    </row>
    <row r="50" spans="1:12" ht="15" hidden="1" customHeight="1" x14ac:dyDescent="0.3">
      <c r="A50" s="118" t="s">
        <v>247</v>
      </c>
      <c r="B50" s="119" t="s">
        <v>248</v>
      </c>
      <c r="C50" s="255">
        <f>SUBTOTAL(9,C51:C59)</f>
        <v>88872</v>
      </c>
      <c r="D50" s="120">
        <f>SUBTOTAL(9,D51:D59)</f>
        <v>16785000</v>
      </c>
      <c r="E50" s="255">
        <f>SUBTOTAL(9,E51:E59)</f>
        <v>944115</v>
      </c>
      <c r="F50" s="120">
        <f>G50-D50</f>
        <v>-16785000</v>
      </c>
      <c r="G50" s="120">
        <f>SUBTOTAL(9,G51:G59)</f>
        <v>0</v>
      </c>
      <c r="H50" s="264">
        <f t="shared" si="3"/>
        <v>1062.3312179314071</v>
      </c>
      <c r="I50" s="266">
        <f t="shared" si="4"/>
        <v>5.6247542448614833</v>
      </c>
      <c r="J50" s="21">
        <f>SUBTOTAL(9,J51:J59)</f>
        <v>16085000</v>
      </c>
      <c r="K50" s="21">
        <f>SUBTOTAL(9,K51:K59)</f>
        <v>7500000</v>
      </c>
      <c r="L50" s="21">
        <f>SUBTOTAL(9,L51:L59)</f>
        <v>0</v>
      </c>
    </row>
    <row r="51" spans="1:12" ht="30" hidden="1" customHeight="1" x14ac:dyDescent="0.3">
      <c r="A51" s="102"/>
      <c r="B51" s="103"/>
      <c r="C51" s="247"/>
      <c r="D51" s="123"/>
      <c r="E51" s="257"/>
      <c r="F51" s="123"/>
      <c r="G51" s="89"/>
      <c r="H51" s="264" t="e">
        <f t="shared" si="3"/>
        <v>#VALUE!</v>
      </c>
      <c r="I51" s="266" t="e">
        <f t="shared" si="4"/>
        <v>#VALUE!</v>
      </c>
      <c r="J51" s="13"/>
      <c r="K51" s="13"/>
      <c r="L51" s="13"/>
    </row>
    <row r="52" spans="1:12" ht="15" hidden="1" customHeight="1" x14ac:dyDescent="0.3">
      <c r="A52" s="124" t="s">
        <v>247</v>
      </c>
      <c r="B52" s="125" t="s">
        <v>248</v>
      </c>
      <c r="C52" s="256">
        <f>SUBTOTAL(9,C53:C58)</f>
        <v>88872</v>
      </c>
      <c r="D52" s="126">
        <f>SUBTOTAL(9,D53:D58)</f>
        <v>16785000</v>
      </c>
      <c r="E52" s="256">
        <f>SUBTOTAL(9,E53:E58)</f>
        <v>944115</v>
      </c>
      <c r="F52" s="126">
        <f>G52-D52</f>
        <v>-16785000</v>
      </c>
      <c r="G52" s="126">
        <f>SUBTOTAL(9,G53:G58)</f>
        <v>0</v>
      </c>
      <c r="H52" s="264">
        <f t="shared" si="3"/>
        <v>1062.3312179314071</v>
      </c>
      <c r="I52" s="266">
        <f t="shared" si="4"/>
        <v>5.6247542448614833</v>
      </c>
      <c r="J52" s="18">
        <f>SUBTOTAL(9,J53:J58)</f>
        <v>16085000</v>
      </c>
      <c r="K52" s="18">
        <f>SUBTOTAL(9,K53:K58)</f>
        <v>7500000</v>
      </c>
      <c r="L52" s="18">
        <f>SUBTOTAL(9,L53:L58)</f>
        <v>0</v>
      </c>
    </row>
    <row r="53" spans="1:12" ht="22.5" hidden="1" customHeight="1" x14ac:dyDescent="0.3">
      <c r="A53" s="102"/>
      <c r="B53" s="103"/>
      <c r="C53" s="247"/>
      <c r="D53" s="123"/>
      <c r="E53" s="257"/>
      <c r="F53" s="123"/>
      <c r="G53" s="123"/>
      <c r="H53" s="264" t="e">
        <f t="shared" si="3"/>
        <v>#VALUE!</v>
      </c>
      <c r="I53" s="266" t="e">
        <f t="shared" si="4"/>
        <v>#VALUE!</v>
      </c>
      <c r="J53" s="70"/>
      <c r="K53" s="70"/>
      <c r="L53" s="70"/>
    </row>
    <row r="54" spans="1:12" ht="15" hidden="1" customHeight="1" x14ac:dyDescent="0.3">
      <c r="A54" s="131" t="s">
        <v>247</v>
      </c>
      <c r="B54" s="132" t="s">
        <v>248</v>
      </c>
      <c r="C54" s="257">
        <f>SUBTOTAL(9,C55:C57)</f>
        <v>88872</v>
      </c>
      <c r="D54" s="123">
        <f>SUBTOTAL(9,D55:D57)</f>
        <v>16785000</v>
      </c>
      <c r="E54" s="257">
        <f>SUBTOTAL(9,E55:E57)</f>
        <v>944115</v>
      </c>
      <c r="F54" s="123">
        <f>G54-D54</f>
        <v>-16785000</v>
      </c>
      <c r="G54" s="123">
        <f>SUBTOTAL(9,G55:G57)</f>
        <v>0</v>
      </c>
      <c r="H54" s="264">
        <f t="shared" si="3"/>
        <v>1062.3312179314071</v>
      </c>
      <c r="I54" s="266">
        <f t="shared" si="4"/>
        <v>5.6247542448614833</v>
      </c>
      <c r="J54" s="70">
        <f>SUBTOTAL(9,J55:J57)</f>
        <v>16085000</v>
      </c>
      <c r="K54" s="70">
        <f>SUBTOTAL(9,K55:K57)</f>
        <v>7500000</v>
      </c>
      <c r="L54" s="70">
        <f>SUBTOTAL(9,L55:L57)</f>
        <v>0</v>
      </c>
    </row>
    <row r="55" spans="1:12" ht="30" hidden="1" customHeight="1" x14ac:dyDescent="0.3">
      <c r="A55" s="102"/>
      <c r="B55" s="103"/>
      <c r="C55" s="247"/>
      <c r="D55" s="133"/>
      <c r="E55" s="262"/>
      <c r="F55" s="133"/>
      <c r="G55" s="89"/>
      <c r="H55" s="264" t="e">
        <f t="shared" si="3"/>
        <v>#VALUE!</v>
      </c>
      <c r="I55" s="266" t="e">
        <f t="shared" si="4"/>
        <v>#VALUE!</v>
      </c>
      <c r="J55" s="13"/>
      <c r="K55" s="13"/>
      <c r="L55" s="13"/>
    </row>
    <row r="56" spans="1:12" ht="15" customHeight="1" x14ac:dyDescent="0.3">
      <c r="A56" s="134" t="s">
        <v>247</v>
      </c>
      <c r="B56" s="135" t="s">
        <v>248</v>
      </c>
      <c r="C56" s="258">
        <v>88872</v>
      </c>
      <c r="D56" s="136">
        <v>16785000</v>
      </c>
      <c r="E56" s="258">
        <v>944115</v>
      </c>
      <c r="F56" s="136">
        <f>G56-D56</f>
        <v>-16785000</v>
      </c>
      <c r="G56" s="136"/>
      <c r="H56" s="264">
        <f t="shared" si="3"/>
        <v>1062.3312179314071</v>
      </c>
      <c r="I56" s="266">
        <f t="shared" si="4"/>
        <v>5.6247542448614833</v>
      </c>
      <c r="J56" s="3">
        <v>16085000</v>
      </c>
      <c r="K56" s="24">
        <v>7500000</v>
      </c>
      <c r="L56" s="24">
        <v>0</v>
      </c>
    </row>
    <row r="57" spans="1:12" hidden="1" x14ac:dyDescent="0.3">
      <c r="A57" s="102"/>
      <c r="B57" s="103"/>
      <c r="C57" s="247"/>
      <c r="D57" s="136"/>
      <c r="E57" s="258"/>
      <c r="F57" s="136"/>
      <c r="G57" s="136"/>
      <c r="H57" s="264" t="e">
        <f t="shared" si="3"/>
        <v>#VALUE!</v>
      </c>
      <c r="I57" s="266" t="e">
        <f t="shared" si="4"/>
        <v>#VALUE!</v>
      </c>
      <c r="J57" s="3"/>
      <c r="K57" s="3"/>
      <c r="L57" s="3"/>
    </row>
    <row r="58" spans="1:12" hidden="1" x14ac:dyDescent="0.3">
      <c r="A58" s="102"/>
      <c r="B58" s="103"/>
      <c r="C58" s="247"/>
      <c r="D58" s="104"/>
      <c r="E58" s="247"/>
      <c r="F58" s="104"/>
      <c r="G58" s="89"/>
      <c r="H58" s="264" t="e">
        <f t="shared" si="3"/>
        <v>#VALUE!</v>
      </c>
      <c r="I58" s="266" t="e">
        <f t="shared" si="4"/>
        <v>#VALUE!</v>
      </c>
      <c r="J58" s="13"/>
      <c r="K58" s="13"/>
      <c r="L58" s="13"/>
    </row>
    <row r="59" spans="1:12" ht="20.100000000000001" hidden="1" customHeight="1" x14ac:dyDescent="0.3">
      <c r="A59" s="102"/>
      <c r="B59" s="103"/>
      <c r="C59" s="247"/>
      <c r="D59" s="104"/>
      <c r="E59" s="247"/>
      <c r="F59" s="104"/>
      <c r="G59" s="89"/>
      <c r="H59" s="264" t="e">
        <f t="shared" si="3"/>
        <v>#VALUE!</v>
      </c>
      <c r="I59" s="266" t="e">
        <f t="shared" si="4"/>
        <v>#VALUE!</v>
      </c>
      <c r="J59" s="13"/>
      <c r="K59" s="13"/>
      <c r="L59" s="13"/>
    </row>
    <row r="60" spans="1:12" ht="20.100000000000001" hidden="1" customHeight="1" x14ac:dyDescent="0.3">
      <c r="A60" s="102"/>
      <c r="B60" s="103"/>
      <c r="C60" s="247"/>
      <c r="D60" s="104"/>
      <c r="E60" s="247"/>
      <c r="F60" s="104"/>
      <c r="G60" s="89"/>
      <c r="H60" s="264" t="e">
        <f t="shared" si="3"/>
        <v>#VALUE!</v>
      </c>
      <c r="I60" s="266" t="e">
        <f t="shared" si="4"/>
        <v>#VALUE!</v>
      </c>
      <c r="J60" s="13"/>
      <c r="K60" s="13"/>
      <c r="L60" s="13"/>
    </row>
    <row r="61" spans="1:12" ht="20.100000000000001" hidden="1" customHeight="1" x14ac:dyDescent="0.3">
      <c r="A61" s="102"/>
      <c r="B61" s="103"/>
      <c r="C61" s="247"/>
      <c r="D61" s="104"/>
      <c r="E61" s="247"/>
      <c r="F61" s="104"/>
      <c r="G61" s="89"/>
      <c r="H61" s="264" t="e">
        <f t="shared" si="3"/>
        <v>#VALUE!</v>
      </c>
      <c r="I61" s="266" t="e">
        <f t="shared" si="4"/>
        <v>#VALUE!</v>
      </c>
      <c r="J61" s="13"/>
      <c r="K61" s="13"/>
      <c r="L61" s="13"/>
    </row>
    <row r="62" spans="1:12" ht="20.100000000000001" hidden="1" customHeight="1" x14ac:dyDescent="0.3">
      <c r="A62" s="102"/>
      <c r="B62" s="103"/>
      <c r="C62" s="247"/>
      <c r="D62" s="104"/>
      <c r="E62" s="247"/>
      <c r="F62" s="104"/>
      <c r="G62" s="89"/>
      <c r="H62" s="264" t="e">
        <f t="shared" si="3"/>
        <v>#VALUE!</v>
      </c>
      <c r="I62" s="266" t="e">
        <f t="shared" si="4"/>
        <v>#VALUE!</v>
      </c>
      <c r="J62" s="13"/>
      <c r="K62" s="13"/>
      <c r="L62" s="13"/>
    </row>
    <row r="63" spans="1:12" ht="20.100000000000001" hidden="1" customHeight="1" x14ac:dyDescent="0.3">
      <c r="A63" s="102"/>
      <c r="B63" s="103"/>
      <c r="C63" s="247"/>
      <c r="D63" s="104"/>
      <c r="E63" s="247"/>
      <c r="F63" s="104"/>
      <c r="G63" s="89"/>
      <c r="H63" s="264" t="e">
        <f t="shared" si="3"/>
        <v>#VALUE!</v>
      </c>
      <c r="I63" s="266" t="e">
        <f t="shared" si="4"/>
        <v>#VALUE!</v>
      </c>
      <c r="J63" s="13"/>
      <c r="K63" s="13"/>
      <c r="L63" s="13"/>
    </row>
    <row r="64" spans="1:12" hidden="1" x14ac:dyDescent="0.3">
      <c r="A64" s="102"/>
      <c r="B64" s="103"/>
      <c r="C64" s="247"/>
      <c r="D64" s="104"/>
      <c r="E64" s="247"/>
      <c r="F64" s="104"/>
      <c r="G64" s="89"/>
      <c r="H64" s="264" t="e">
        <f t="shared" si="3"/>
        <v>#VALUE!</v>
      </c>
      <c r="I64" s="266" t="e">
        <f t="shared" si="4"/>
        <v>#VALUE!</v>
      </c>
      <c r="J64" s="13"/>
      <c r="K64" s="13"/>
      <c r="L64" s="13"/>
    </row>
    <row r="65" spans="1:12" s="11" customFormat="1" ht="15" hidden="1" customHeight="1" x14ac:dyDescent="0.3">
      <c r="A65" s="81" t="s">
        <v>249</v>
      </c>
      <c r="B65" s="82" t="s">
        <v>250</v>
      </c>
      <c r="C65" s="248">
        <f>SUBTOTAL(9,C66:C89)</f>
        <v>12298</v>
      </c>
      <c r="D65" s="83">
        <f>SUBTOTAL(9,D66:D89)</f>
        <v>280500</v>
      </c>
      <c r="E65" s="248">
        <f>SUBTOTAL(9,E66:E89)</f>
        <v>0</v>
      </c>
      <c r="F65" s="83">
        <f>G65-D65</f>
        <v>-280500</v>
      </c>
      <c r="G65" s="83">
        <f>SUBTOTAL(9,G66:G89)</f>
        <v>0</v>
      </c>
      <c r="H65" s="264">
        <f t="shared" si="3"/>
        <v>0</v>
      </c>
      <c r="I65" s="266">
        <f t="shared" si="4"/>
        <v>0</v>
      </c>
      <c r="J65" s="9">
        <f>SUBTOTAL(9,J66:J89)</f>
        <v>205000</v>
      </c>
      <c r="K65" s="9">
        <f>SUBTOTAL(9,K66:K89)</f>
        <v>301000</v>
      </c>
      <c r="L65" s="9">
        <f>SUBTOTAL(9,L66:L89)</f>
        <v>0</v>
      </c>
    </row>
    <row r="66" spans="1:12" ht="30" hidden="1" customHeight="1" x14ac:dyDescent="0.4">
      <c r="A66" s="86"/>
      <c r="B66" s="87"/>
      <c r="C66" s="249"/>
      <c r="D66" s="88"/>
      <c r="E66" s="249"/>
      <c r="F66" s="88"/>
      <c r="G66" s="89"/>
      <c r="H66" s="264" t="e">
        <f t="shared" si="3"/>
        <v>#VALUE!</v>
      </c>
      <c r="I66" s="266" t="e">
        <f t="shared" si="4"/>
        <v>#VALUE!</v>
      </c>
      <c r="J66" s="13"/>
      <c r="K66" s="13"/>
      <c r="L66" s="13"/>
    </row>
    <row r="67" spans="1:12" s="11" customFormat="1" ht="15" hidden="1" customHeight="1" x14ac:dyDescent="0.3">
      <c r="A67" s="92" t="s">
        <v>249</v>
      </c>
      <c r="B67" s="93" t="s">
        <v>250</v>
      </c>
      <c r="C67" s="250">
        <f>SUBTOTAL(9,C68:C88)</f>
        <v>12298</v>
      </c>
      <c r="D67" s="94">
        <f>SUBTOTAL(9,D68:D88)</f>
        <v>280500</v>
      </c>
      <c r="E67" s="250">
        <f>SUBTOTAL(9,E68:E88)</f>
        <v>0</v>
      </c>
      <c r="F67" s="94">
        <f>G67-D67</f>
        <v>-280500</v>
      </c>
      <c r="G67" s="94">
        <f>SUBTOTAL(9,G68:G88)</f>
        <v>0</v>
      </c>
      <c r="H67" s="264">
        <f t="shared" si="3"/>
        <v>0</v>
      </c>
      <c r="I67" s="266">
        <f t="shared" si="4"/>
        <v>0</v>
      </c>
      <c r="J67" s="10">
        <f>SUBTOTAL(9,J68:J88)</f>
        <v>205000</v>
      </c>
      <c r="K67" s="10">
        <f>SUBTOTAL(9,K68:K88)</f>
        <v>301000</v>
      </c>
      <c r="L67" s="10">
        <f>SUBTOTAL(9,L68:L88)</f>
        <v>0</v>
      </c>
    </row>
    <row r="68" spans="1:12" ht="30" hidden="1" customHeight="1" x14ac:dyDescent="0.3">
      <c r="A68" s="102"/>
      <c r="B68" s="165"/>
      <c r="C68" s="251"/>
      <c r="D68" s="166"/>
      <c r="E68" s="251"/>
      <c r="F68" s="166"/>
      <c r="G68" s="89"/>
      <c r="H68" s="264" t="e">
        <f t="shared" si="3"/>
        <v>#VALUE!</v>
      </c>
      <c r="I68" s="266" t="e">
        <f t="shared" si="4"/>
        <v>#VALUE!</v>
      </c>
      <c r="J68" s="13"/>
      <c r="K68" s="13"/>
      <c r="L68" s="13"/>
    </row>
    <row r="69" spans="1:12" s="11" customFormat="1" ht="15" hidden="1" customHeight="1" x14ac:dyDescent="0.3">
      <c r="A69" s="97" t="s">
        <v>249</v>
      </c>
      <c r="B69" s="98" t="s">
        <v>250</v>
      </c>
      <c r="C69" s="252">
        <f>SUBTOTAL(9,C70:C87)</f>
        <v>12298</v>
      </c>
      <c r="D69" s="99">
        <f>SUBTOTAL(9,D70:D87)</f>
        <v>280500</v>
      </c>
      <c r="E69" s="252">
        <f>SUBTOTAL(9,E70:E87)</f>
        <v>0</v>
      </c>
      <c r="F69" s="99">
        <f>G69-D69</f>
        <v>-280500</v>
      </c>
      <c r="G69" s="99">
        <f>SUBTOTAL(9,G70:G87)</f>
        <v>0</v>
      </c>
      <c r="H69" s="264">
        <f t="shared" si="3"/>
        <v>0</v>
      </c>
      <c r="I69" s="266">
        <f t="shared" si="4"/>
        <v>0</v>
      </c>
      <c r="J69" s="15">
        <f>SUBTOTAL(9,J70:J87)</f>
        <v>205000</v>
      </c>
      <c r="K69" s="15">
        <f>SUBTOTAL(9,K70:K87)</f>
        <v>301000</v>
      </c>
      <c r="L69" s="15">
        <f>SUBTOTAL(9,L70:L87)</f>
        <v>0</v>
      </c>
    </row>
    <row r="70" spans="1:12" ht="30" hidden="1" customHeight="1" x14ac:dyDescent="0.3">
      <c r="A70" s="102"/>
      <c r="B70" s="103"/>
      <c r="C70" s="247"/>
      <c r="D70" s="105"/>
      <c r="E70" s="259"/>
      <c r="F70" s="105"/>
      <c r="G70" s="89"/>
      <c r="H70" s="264" t="e">
        <f t="shared" si="3"/>
        <v>#VALUE!</v>
      </c>
      <c r="I70" s="266" t="e">
        <f t="shared" si="4"/>
        <v>#VALUE!</v>
      </c>
      <c r="J70" s="13"/>
      <c r="K70" s="13"/>
      <c r="L70" s="13"/>
    </row>
    <row r="71" spans="1:12" ht="15" hidden="1" customHeight="1" x14ac:dyDescent="0.3">
      <c r="A71" s="106" t="s">
        <v>249</v>
      </c>
      <c r="B71" s="107" t="s">
        <v>250</v>
      </c>
      <c r="C71" s="253">
        <f>SUBTOTAL(9,C72:C86)</f>
        <v>12298</v>
      </c>
      <c r="D71" s="108">
        <f>SUBTOTAL(9,D72:D86)</f>
        <v>280500</v>
      </c>
      <c r="E71" s="253">
        <f>SUBTOTAL(9,E72:E86)</f>
        <v>0</v>
      </c>
      <c r="F71" s="108">
        <f>G71-D71</f>
        <v>-280500</v>
      </c>
      <c r="G71" s="108">
        <f>SUBTOTAL(9,G72:G86)</f>
        <v>0</v>
      </c>
      <c r="H71" s="264">
        <f t="shared" si="3"/>
        <v>0</v>
      </c>
      <c r="I71" s="266">
        <f t="shared" si="4"/>
        <v>0</v>
      </c>
      <c r="J71" s="17">
        <f>SUBTOTAL(9,J72:J86)</f>
        <v>205000</v>
      </c>
      <c r="K71" s="17">
        <f>SUBTOTAL(9,K72:K86)</f>
        <v>301000</v>
      </c>
      <c r="L71" s="17">
        <f>SUBTOTAL(9,L72:L86)</f>
        <v>0</v>
      </c>
    </row>
    <row r="72" spans="1:12" ht="30" hidden="1" customHeight="1" x14ac:dyDescent="0.3">
      <c r="A72" s="102"/>
      <c r="B72" s="103"/>
      <c r="C72" s="247"/>
      <c r="D72" s="111"/>
      <c r="E72" s="260"/>
      <c r="F72" s="111"/>
      <c r="G72" s="89"/>
      <c r="H72" s="264" t="e">
        <f t="shared" si="3"/>
        <v>#VALUE!</v>
      </c>
      <c r="I72" s="266" t="e">
        <f t="shared" si="4"/>
        <v>#VALUE!</v>
      </c>
      <c r="J72" s="13"/>
      <c r="K72" s="13"/>
      <c r="L72" s="13"/>
    </row>
    <row r="73" spans="1:12" ht="15" hidden="1" customHeight="1" x14ac:dyDescent="0.3">
      <c r="A73" s="112" t="s">
        <v>249</v>
      </c>
      <c r="B73" s="113" t="s">
        <v>250</v>
      </c>
      <c r="C73" s="254">
        <f>SUBTOTAL(9,C74:C85)</f>
        <v>12298</v>
      </c>
      <c r="D73" s="114">
        <f>SUBTOTAL(9,D74:D85)</f>
        <v>280500</v>
      </c>
      <c r="E73" s="254">
        <f>SUBTOTAL(9,E74:E85)</f>
        <v>0</v>
      </c>
      <c r="F73" s="114">
        <f>G73-D73</f>
        <v>-280500</v>
      </c>
      <c r="G73" s="114">
        <f>SUBTOTAL(9,G74:G85)</f>
        <v>0</v>
      </c>
      <c r="H73" s="264">
        <f t="shared" si="3"/>
        <v>0</v>
      </c>
      <c r="I73" s="266">
        <f t="shared" si="4"/>
        <v>0</v>
      </c>
      <c r="J73" s="20">
        <f>SUBTOTAL(9,J74:J85)</f>
        <v>205000</v>
      </c>
      <c r="K73" s="20">
        <f>SUBTOTAL(9,K74:K85)</f>
        <v>301000</v>
      </c>
      <c r="L73" s="20">
        <f>SUBTOTAL(9,L74:L85)</f>
        <v>0</v>
      </c>
    </row>
    <row r="74" spans="1:12" ht="30" hidden="1" customHeight="1" x14ac:dyDescent="0.3">
      <c r="A74" s="102"/>
      <c r="B74" s="103"/>
      <c r="C74" s="247"/>
      <c r="D74" s="117"/>
      <c r="E74" s="261"/>
      <c r="F74" s="117"/>
      <c r="G74" s="89"/>
      <c r="H74" s="264" t="e">
        <f t="shared" si="3"/>
        <v>#VALUE!</v>
      </c>
      <c r="I74" s="266" t="e">
        <f t="shared" si="4"/>
        <v>#VALUE!</v>
      </c>
      <c r="J74" s="13"/>
      <c r="K74" s="13"/>
      <c r="L74" s="13"/>
    </row>
    <row r="75" spans="1:12" ht="15" hidden="1" customHeight="1" x14ac:dyDescent="0.3">
      <c r="A75" s="118" t="s">
        <v>249</v>
      </c>
      <c r="B75" s="119" t="s">
        <v>250</v>
      </c>
      <c r="C75" s="255">
        <f>SUBTOTAL(9,C76:C84)</f>
        <v>12298</v>
      </c>
      <c r="D75" s="120">
        <f>SUBTOTAL(9,D76:D84)</f>
        <v>280500</v>
      </c>
      <c r="E75" s="255">
        <f>SUBTOTAL(9,E76:E84)</f>
        <v>0</v>
      </c>
      <c r="F75" s="120">
        <f>G75-D75</f>
        <v>-280500</v>
      </c>
      <c r="G75" s="120">
        <f>SUBTOTAL(9,G76:G84)</f>
        <v>0</v>
      </c>
      <c r="H75" s="264">
        <f t="shared" si="3"/>
        <v>0</v>
      </c>
      <c r="I75" s="266">
        <f t="shared" si="4"/>
        <v>0</v>
      </c>
      <c r="J75" s="21">
        <f>SUBTOTAL(9,J76:J84)</f>
        <v>205000</v>
      </c>
      <c r="K75" s="21">
        <f>SUBTOTAL(9,K76:K84)</f>
        <v>301000</v>
      </c>
      <c r="L75" s="21">
        <f>SUBTOTAL(9,L76:L84)</f>
        <v>0</v>
      </c>
    </row>
    <row r="76" spans="1:12" ht="30" hidden="1" customHeight="1" x14ac:dyDescent="0.3">
      <c r="A76" s="102"/>
      <c r="B76" s="103"/>
      <c r="C76" s="247"/>
      <c r="D76" s="123"/>
      <c r="E76" s="257"/>
      <c r="F76" s="123"/>
      <c r="G76" s="89"/>
      <c r="H76" s="264" t="e">
        <f t="shared" si="3"/>
        <v>#VALUE!</v>
      </c>
      <c r="I76" s="266" t="e">
        <f t="shared" si="4"/>
        <v>#VALUE!</v>
      </c>
      <c r="J76" s="13"/>
      <c r="K76" s="13"/>
      <c r="L76" s="13"/>
    </row>
    <row r="77" spans="1:12" ht="15" hidden="1" customHeight="1" x14ac:dyDescent="0.3">
      <c r="A77" s="124" t="s">
        <v>249</v>
      </c>
      <c r="B77" s="125" t="s">
        <v>250</v>
      </c>
      <c r="C77" s="256">
        <f>SUBTOTAL(9,C78:C83)</f>
        <v>12298</v>
      </c>
      <c r="D77" s="126">
        <f>SUBTOTAL(9,D78:D83)</f>
        <v>280500</v>
      </c>
      <c r="E77" s="256">
        <f>SUBTOTAL(9,E78:E83)</f>
        <v>0</v>
      </c>
      <c r="F77" s="126">
        <f>G77-D77</f>
        <v>-280500</v>
      </c>
      <c r="G77" s="126">
        <f>SUBTOTAL(9,G78:G83)</f>
        <v>0</v>
      </c>
      <c r="H77" s="264">
        <f t="shared" si="3"/>
        <v>0</v>
      </c>
      <c r="I77" s="266">
        <f t="shared" si="4"/>
        <v>0</v>
      </c>
      <c r="J77" s="18">
        <f>SUBTOTAL(9,J78:J83)</f>
        <v>205000</v>
      </c>
      <c r="K77" s="18">
        <f>SUBTOTAL(9,K78:K83)</f>
        <v>301000</v>
      </c>
      <c r="L77" s="18">
        <f>SUBTOTAL(9,L78:L83)</f>
        <v>0</v>
      </c>
    </row>
    <row r="78" spans="1:12" ht="22.5" hidden="1" customHeight="1" x14ac:dyDescent="0.3">
      <c r="A78" s="102"/>
      <c r="B78" s="103"/>
      <c r="C78" s="247"/>
      <c r="D78" s="123"/>
      <c r="E78" s="257"/>
      <c r="F78" s="123"/>
      <c r="G78" s="123"/>
      <c r="H78" s="264" t="e">
        <f t="shared" si="3"/>
        <v>#VALUE!</v>
      </c>
      <c r="I78" s="266" t="e">
        <f t="shared" si="4"/>
        <v>#VALUE!</v>
      </c>
      <c r="J78" s="70"/>
      <c r="K78" s="70"/>
      <c r="L78" s="70"/>
    </row>
    <row r="79" spans="1:12" ht="15" hidden="1" customHeight="1" x14ac:dyDescent="0.3">
      <c r="A79" s="131" t="s">
        <v>249</v>
      </c>
      <c r="B79" s="132" t="s">
        <v>250</v>
      </c>
      <c r="C79" s="257">
        <f>SUBTOTAL(9,C80:C82)</f>
        <v>12298</v>
      </c>
      <c r="D79" s="123">
        <f>SUBTOTAL(9,D80:D82)</f>
        <v>280500</v>
      </c>
      <c r="E79" s="257">
        <f>SUBTOTAL(9,E80:E82)</f>
        <v>0</v>
      </c>
      <c r="F79" s="123">
        <f>G79-D79</f>
        <v>-280500</v>
      </c>
      <c r="G79" s="123">
        <f>SUBTOTAL(9,G80:G82)</f>
        <v>0</v>
      </c>
      <c r="H79" s="264">
        <f t="shared" si="3"/>
        <v>0</v>
      </c>
      <c r="I79" s="266">
        <f t="shared" si="4"/>
        <v>0</v>
      </c>
      <c r="J79" s="70">
        <f>SUBTOTAL(9,J80:J82)</f>
        <v>205000</v>
      </c>
      <c r="K79" s="70">
        <f>SUBTOTAL(9,K80:K82)</f>
        <v>301000</v>
      </c>
      <c r="L79" s="70">
        <f>SUBTOTAL(9,L80:L82)</f>
        <v>0</v>
      </c>
    </row>
    <row r="80" spans="1:12" ht="30" hidden="1" customHeight="1" x14ac:dyDescent="0.3">
      <c r="A80" s="102"/>
      <c r="B80" s="103"/>
      <c r="C80" s="247"/>
      <c r="D80" s="133"/>
      <c r="E80" s="262"/>
      <c r="F80" s="133"/>
      <c r="G80" s="89"/>
      <c r="H80" s="264" t="e">
        <f t="shared" si="3"/>
        <v>#VALUE!</v>
      </c>
      <c r="I80" s="266" t="e">
        <f t="shared" si="4"/>
        <v>#VALUE!</v>
      </c>
      <c r="J80" s="13"/>
      <c r="K80" s="13"/>
      <c r="L80" s="13"/>
    </row>
    <row r="81" spans="1:12" ht="15" customHeight="1" x14ac:dyDescent="0.3">
      <c r="A81" s="134" t="s">
        <v>249</v>
      </c>
      <c r="B81" s="135" t="s">
        <v>250</v>
      </c>
      <c r="C81" s="258">
        <v>12298</v>
      </c>
      <c r="D81" s="136">
        <v>280500</v>
      </c>
      <c r="E81" s="258">
        <v>0</v>
      </c>
      <c r="F81" s="136">
        <f>G81-D81</f>
        <v>-280500</v>
      </c>
      <c r="G81" s="136"/>
      <c r="H81" s="264">
        <f t="shared" si="3"/>
        <v>0</v>
      </c>
      <c r="I81" s="266">
        <f t="shared" si="4"/>
        <v>0</v>
      </c>
      <c r="J81" s="3">
        <v>205000</v>
      </c>
      <c r="K81" s="24">
        <v>301000</v>
      </c>
      <c r="L81" s="24">
        <v>0</v>
      </c>
    </row>
    <row r="82" spans="1:12" hidden="1" x14ac:dyDescent="0.3">
      <c r="A82" s="102"/>
      <c r="B82" s="103"/>
      <c r="C82" s="247"/>
      <c r="D82" s="136"/>
      <c r="E82" s="258"/>
      <c r="F82" s="136"/>
      <c r="G82" s="136"/>
      <c r="H82" s="264" t="e">
        <f t="shared" si="3"/>
        <v>#VALUE!</v>
      </c>
      <c r="I82" s="266" t="e">
        <f t="shared" si="4"/>
        <v>#VALUE!</v>
      </c>
      <c r="J82" s="3"/>
      <c r="K82" s="3"/>
      <c r="L82" s="3"/>
    </row>
    <row r="83" spans="1:12" hidden="1" x14ac:dyDescent="0.3">
      <c r="A83" s="102"/>
      <c r="B83" s="103"/>
      <c r="C83" s="247"/>
      <c r="D83" s="104"/>
      <c r="E83" s="247"/>
      <c r="F83" s="104"/>
      <c r="G83" s="89"/>
      <c r="H83" s="264" t="e">
        <f t="shared" si="3"/>
        <v>#VALUE!</v>
      </c>
      <c r="I83" s="266" t="e">
        <f t="shared" si="4"/>
        <v>#VALUE!</v>
      </c>
      <c r="J83" s="13"/>
      <c r="K83" s="13"/>
      <c r="L83" s="13"/>
    </row>
    <row r="84" spans="1:12" ht="20.100000000000001" hidden="1" customHeight="1" x14ac:dyDescent="0.3">
      <c r="A84" s="102"/>
      <c r="B84" s="103"/>
      <c r="C84" s="247"/>
      <c r="D84" s="104"/>
      <c r="E84" s="247"/>
      <c r="F84" s="104"/>
      <c r="G84" s="89"/>
      <c r="H84" s="264" t="e">
        <f t="shared" si="3"/>
        <v>#VALUE!</v>
      </c>
      <c r="I84" s="266" t="e">
        <f t="shared" si="4"/>
        <v>#VALUE!</v>
      </c>
      <c r="J84" s="13"/>
      <c r="K84" s="13"/>
      <c r="L84" s="13"/>
    </row>
    <row r="85" spans="1:12" ht="20.100000000000001" hidden="1" customHeight="1" x14ac:dyDescent="0.3">
      <c r="A85" s="102"/>
      <c r="B85" s="103"/>
      <c r="C85" s="247"/>
      <c r="D85" s="104"/>
      <c r="E85" s="247"/>
      <c r="F85" s="104"/>
      <c r="G85" s="89"/>
      <c r="H85" s="264" t="e">
        <f t="shared" si="3"/>
        <v>#VALUE!</v>
      </c>
      <c r="I85" s="266" t="e">
        <f t="shared" si="4"/>
        <v>#VALUE!</v>
      </c>
      <c r="J85" s="13"/>
      <c r="K85" s="13"/>
      <c r="L85" s="13"/>
    </row>
    <row r="86" spans="1:12" ht="20.100000000000001" hidden="1" customHeight="1" x14ac:dyDescent="0.3">
      <c r="A86" s="102"/>
      <c r="B86" s="103"/>
      <c r="C86" s="247"/>
      <c r="D86" s="104"/>
      <c r="E86" s="247"/>
      <c r="F86" s="104"/>
      <c r="G86" s="89"/>
      <c r="H86" s="264" t="e">
        <f t="shared" si="3"/>
        <v>#VALUE!</v>
      </c>
      <c r="I86" s="266" t="e">
        <f t="shared" si="4"/>
        <v>#VALUE!</v>
      </c>
      <c r="J86" s="13"/>
      <c r="K86" s="13"/>
      <c r="L86" s="13"/>
    </row>
    <row r="87" spans="1:12" ht="20.100000000000001" hidden="1" customHeight="1" x14ac:dyDescent="0.3">
      <c r="A87" s="102"/>
      <c r="B87" s="103"/>
      <c r="C87" s="247"/>
      <c r="D87" s="104"/>
      <c r="E87" s="247"/>
      <c r="F87" s="104"/>
      <c r="G87" s="89"/>
      <c r="H87" s="264" t="e">
        <f t="shared" si="3"/>
        <v>#VALUE!</v>
      </c>
      <c r="I87" s="266" t="e">
        <f t="shared" si="4"/>
        <v>#VALUE!</v>
      </c>
      <c r="J87" s="13"/>
      <c r="K87" s="13"/>
      <c r="L87" s="13"/>
    </row>
    <row r="88" spans="1:12" ht="20.100000000000001" hidden="1" customHeight="1" x14ac:dyDescent="0.3">
      <c r="A88" s="102"/>
      <c r="B88" s="103"/>
      <c r="C88" s="247"/>
      <c r="D88" s="104"/>
      <c r="E88" s="247"/>
      <c r="F88" s="104"/>
      <c r="G88" s="89"/>
      <c r="H88" s="264" t="e">
        <f t="shared" si="3"/>
        <v>#VALUE!</v>
      </c>
      <c r="I88" s="266" t="e">
        <f t="shared" si="4"/>
        <v>#VALUE!</v>
      </c>
      <c r="J88" s="13"/>
      <c r="K88" s="13"/>
      <c r="L88" s="13"/>
    </row>
    <row r="89" spans="1:12" hidden="1" x14ac:dyDescent="0.3">
      <c r="A89" s="102"/>
      <c r="B89" s="103"/>
      <c r="C89" s="247"/>
      <c r="D89" s="104"/>
      <c r="E89" s="247"/>
      <c r="F89" s="104"/>
      <c r="G89" s="89"/>
      <c r="H89" s="264" t="e">
        <f t="shared" si="3"/>
        <v>#VALUE!</v>
      </c>
      <c r="I89" s="266" t="e">
        <f t="shared" si="4"/>
        <v>#VALUE!</v>
      </c>
      <c r="J89" s="13"/>
      <c r="K89" s="13"/>
      <c r="L89" s="13"/>
    </row>
    <row r="90" spans="1:12" s="11" customFormat="1" ht="15" hidden="1" customHeight="1" x14ac:dyDescent="0.3">
      <c r="A90" s="81" t="s">
        <v>253</v>
      </c>
      <c r="B90" s="82" t="s">
        <v>254</v>
      </c>
      <c r="C90" s="248">
        <f>SUBTOTAL(9,C91:C114)</f>
        <v>0</v>
      </c>
      <c r="D90" s="83">
        <f>SUBTOTAL(9,D91:D114)</f>
        <v>1000000</v>
      </c>
      <c r="E90" s="248">
        <f>SUBTOTAL(9,E91:E114)</f>
        <v>70233</v>
      </c>
      <c r="F90" s="83">
        <f>G90-D90</f>
        <v>-1000000</v>
      </c>
      <c r="G90" s="83">
        <f>SUBTOTAL(9,G91:G114)</f>
        <v>0</v>
      </c>
      <c r="H90" s="264" t="e">
        <f t="shared" si="3"/>
        <v>#VALUE!</v>
      </c>
      <c r="I90" s="266">
        <f t="shared" si="4"/>
        <v>7.0233000000000008</v>
      </c>
      <c r="J90" s="9">
        <f>SUBTOTAL(9,J91:J114)</f>
        <v>130000</v>
      </c>
      <c r="K90" s="9">
        <f>SUBTOTAL(9,K91:K114)</f>
        <v>60000</v>
      </c>
      <c r="L90" s="9">
        <f>SUBTOTAL(9,L91:L114)</f>
        <v>0</v>
      </c>
    </row>
    <row r="91" spans="1:12" ht="30" hidden="1" customHeight="1" x14ac:dyDescent="0.4">
      <c r="A91" s="86"/>
      <c r="B91" s="87"/>
      <c r="C91" s="249"/>
      <c r="D91" s="88"/>
      <c r="E91" s="249"/>
      <c r="F91" s="88"/>
      <c r="G91" s="89"/>
      <c r="H91" s="264" t="e">
        <f t="shared" si="3"/>
        <v>#VALUE!</v>
      </c>
      <c r="I91" s="266" t="e">
        <f t="shared" si="4"/>
        <v>#VALUE!</v>
      </c>
      <c r="J91" s="13"/>
      <c r="K91" s="13"/>
      <c r="L91" s="13"/>
    </row>
    <row r="92" spans="1:12" s="11" customFormat="1" ht="15" hidden="1" customHeight="1" x14ac:dyDescent="0.3">
      <c r="A92" s="92" t="s">
        <v>253</v>
      </c>
      <c r="B92" s="93" t="s">
        <v>254</v>
      </c>
      <c r="C92" s="250">
        <f>SUBTOTAL(9,C93:C113)</f>
        <v>0</v>
      </c>
      <c r="D92" s="94">
        <f>SUBTOTAL(9,D93:D113)</f>
        <v>1000000</v>
      </c>
      <c r="E92" s="250">
        <f>SUBTOTAL(9,E93:E113)</f>
        <v>70233</v>
      </c>
      <c r="F92" s="94">
        <f>G92-D92</f>
        <v>-1000000</v>
      </c>
      <c r="G92" s="94">
        <f>SUBTOTAL(9,G93:G113)</f>
        <v>0</v>
      </c>
      <c r="H92" s="264" t="e">
        <f t="shared" si="3"/>
        <v>#VALUE!</v>
      </c>
      <c r="I92" s="266">
        <f t="shared" si="4"/>
        <v>7.0233000000000008</v>
      </c>
      <c r="J92" s="10">
        <f>SUBTOTAL(9,J93:J113)</f>
        <v>130000</v>
      </c>
      <c r="K92" s="10">
        <f>SUBTOTAL(9,K93:K113)</f>
        <v>60000</v>
      </c>
      <c r="L92" s="10">
        <f>SUBTOTAL(9,L93:L113)</f>
        <v>0</v>
      </c>
    </row>
    <row r="93" spans="1:12" ht="30" hidden="1" customHeight="1" x14ac:dyDescent="0.3">
      <c r="A93" s="102"/>
      <c r="B93" s="165"/>
      <c r="C93" s="251"/>
      <c r="D93" s="166"/>
      <c r="E93" s="251"/>
      <c r="F93" s="166"/>
      <c r="G93" s="89"/>
      <c r="H93" s="264" t="e">
        <f t="shared" si="3"/>
        <v>#VALUE!</v>
      </c>
      <c r="I93" s="266" t="e">
        <f t="shared" si="4"/>
        <v>#VALUE!</v>
      </c>
      <c r="J93" s="13"/>
      <c r="K93" s="13"/>
      <c r="L93" s="13"/>
    </row>
    <row r="94" spans="1:12" s="11" customFormat="1" ht="15" hidden="1" customHeight="1" x14ac:dyDescent="0.3">
      <c r="A94" s="97" t="s">
        <v>253</v>
      </c>
      <c r="B94" s="98" t="s">
        <v>254</v>
      </c>
      <c r="C94" s="252">
        <f>SUBTOTAL(9,C95:C112)</f>
        <v>0</v>
      </c>
      <c r="D94" s="99">
        <f>SUBTOTAL(9,D95:D112)</f>
        <v>1000000</v>
      </c>
      <c r="E94" s="252">
        <f>SUBTOTAL(9,E95:E112)</f>
        <v>70233</v>
      </c>
      <c r="F94" s="99">
        <f>G94-D94</f>
        <v>-1000000</v>
      </c>
      <c r="G94" s="99">
        <f>SUBTOTAL(9,G95:G112)</f>
        <v>0</v>
      </c>
      <c r="H94" s="264" t="e">
        <f t="shared" si="3"/>
        <v>#VALUE!</v>
      </c>
      <c r="I94" s="266">
        <f t="shared" si="4"/>
        <v>7.0233000000000008</v>
      </c>
      <c r="J94" s="15">
        <f>SUBTOTAL(9,J95:J112)</f>
        <v>130000</v>
      </c>
      <c r="K94" s="15">
        <f>SUBTOTAL(9,K95:K112)</f>
        <v>60000</v>
      </c>
      <c r="L94" s="15">
        <f>SUBTOTAL(9,L95:L112)</f>
        <v>0</v>
      </c>
    </row>
    <row r="95" spans="1:12" ht="30" hidden="1" customHeight="1" x14ac:dyDescent="0.3">
      <c r="A95" s="102"/>
      <c r="B95" s="103"/>
      <c r="C95" s="247"/>
      <c r="D95" s="105"/>
      <c r="E95" s="259"/>
      <c r="F95" s="105"/>
      <c r="G95" s="89"/>
      <c r="H95" s="264" t="e">
        <f t="shared" si="3"/>
        <v>#VALUE!</v>
      </c>
      <c r="I95" s="266" t="e">
        <f t="shared" si="4"/>
        <v>#VALUE!</v>
      </c>
      <c r="J95" s="13"/>
      <c r="K95" s="13"/>
      <c r="L95" s="13"/>
    </row>
    <row r="96" spans="1:12" ht="15" hidden="1" customHeight="1" x14ac:dyDescent="0.3">
      <c r="A96" s="106" t="s">
        <v>253</v>
      </c>
      <c r="B96" s="107" t="s">
        <v>254</v>
      </c>
      <c r="C96" s="253">
        <f>SUBTOTAL(9,C97:C111)</f>
        <v>0</v>
      </c>
      <c r="D96" s="108">
        <f>SUBTOTAL(9,D97:D111)</f>
        <v>1000000</v>
      </c>
      <c r="E96" s="253">
        <f>SUBTOTAL(9,E97:E111)</f>
        <v>70233</v>
      </c>
      <c r="F96" s="108">
        <f>G96-D96</f>
        <v>-1000000</v>
      </c>
      <c r="G96" s="108">
        <f>SUBTOTAL(9,G97:G111)</f>
        <v>0</v>
      </c>
      <c r="H96" s="264" t="e">
        <f t="shared" ref="H96:H143" si="5">IF(C96&lt;&gt;0,E96/C96,"-")*100</f>
        <v>#VALUE!</v>
      </c>
      <c r="I96" s="266">
        <f t="shared" ref="I96:I143" si="6">IF(D96&lt;&gt;0,E96/D96,"-")*100</f>
        <v>7.0233000000000008</v>
      </c>
      <c r="J96" s="17">
        <f>SUBTOTAL(9,J97:J111)</f>
        <v>130000</v>
      </c>
      <c r="K96" s="17">
        <f>SUBTOTAL(9,K97:K111)</f>
        <v>60000</v>
      </c>
      <c r="L96" s="17">
        <f>SUBTOTAL(9,L97:L111)</f>
        <v>0</v>
      </c>
    </row>
    <row r="97" spans="1:12" ht="30" hidden="1" customHeight="1" x14ac:dyDescent="0.3">
      <c r="A97" s="102"/>
      <c r="B97" s="103"/>
      <c r="C97" s="247"/>
      <c r="D97" s="111"/>
      <c r="E97" s="260"/>
      <c r="F97" s="111"/>
      <c r="G97" s="89"/>
      <c r="H97" s="264" t="e">
        <f t="shared" si="5"/>
        <v>#VALUE!</v>
      </c>
      <c r="I97" s="266" t="e">
        <f t="shared" si="6"/>
        <v>#VALUE!</v>
      </c>
      <c r="J97" s="13"/>
      <c r="K97" s="13"/>
      <c r="L97" s="13"/>
    </row>
    <row r="98" spans="1:12" ht="15" hidden="1" customHeight="1" x14ac:dyDescent="0.3">
      <c r="A98" s="112" t="s">
        <v>253</v>
      </c>
      <c r="B98" s="113" t="s">
        <v>254</v>
      </c>
      <c r="C98" s="254">
        <f>SUBTOTAL(9,C99:C110)</f>
        <v>0</v>
      </c>
      <c r="D98" s="114">
        <f>SUBTOTAL(9,D99:D110)</f>
        <v>1000000</v>
      </c>
      <c r="E98" s="254">
        <f>SUBTOTAL(9,E99:E110)</f>
        <v>70233</v>
      </c>
      <c r="F98" s="114">
        <f>G98-D98</f>
        <v>-1000000</v>
      </c>
      <c r="G98" s="114">
        <f>SUBTOTAL(9,G99:G110)</f>
        <v>0</v>
      </c>
      <c r="H98" s="264" t="e">
        <f t="shared" si="5"/>
        <v>#VALUE!</v>
      </c>
      <c r="I98" s="266">
        <f t="shared" si="6"/>
        <v>7.0233000000000008</v>
      </c>
      <c r="J98" s="20">
        <f>SUBTOTAL(9,J99:J110)</f>
        <v>130000</v>
      </c>
      <c r="K98" s="20">
        <f>SUBTOTAL(9,K99:K110)</f>
        <v>60000</v>
      </c>
      <c r="L98" s="20">
        <f>SUBTOTAL(9,L99:L110)</f>
        <v>0</v>
      </c>
    </row>
    <row r="99" spans="1:12" ht="30" hidden="1" customHeight="1" x14ac:dyDescent="0.3">
      <c r="A99" s="102"/>
      <c r="B99" s="103"/>
      <c r="C99" s="247"/>
      <c r="D99" s="117"/>
      <c r="E99" s="261"/>
      <c r="F99" s="117"/>
      <c r="G99" s="89"/>
      <c r="H99" s="264" t="e">
        <f t="shared" si="5"/>
        <v>#VALUE!</v>
      </c>
      <c r="I99" s="266" t="e">
        <f t="shared" si="6"/>
        <v>#VALUE!</v>
      </c>
      <c r="J99" s="13"/>
      <c r="K99" s="13"/>
      <c r="L99" s="13"/>
    </row>
    <row r="100" spans="1:12" ht="15" hidden="1" customHeight="1" x14ac:dyDescent="0.3">
      <c r="A100" s="118" t="s">
        <v>253</v>
      </c>
      <c r="B100" s="119" t="s">
        <v>254</v>
      </c>
      <c r="C100" s="255">
        <f>SUBTOTAL(9,C101:C109)</f>
        <v>0</v>
      </c>
      <c r="D100" s="120">
        <f>SUBTOTAL(9,D101:D109)</f>
        <v>1000000</v>
      </c>
      <c r="E100" s="255">
        <f>SUBTOTAL(9,E101:E109)</f>
        <v>70233</v>
      </c>
      <c r="F100" s="120">
        <f>G100-D100</f>
        <v>-1000000</v>
      </c>
      <c r="G100" s="120">
        <f>SUBTOTAL(9,G101:G109)</f>
        <v>0</v>
      </c>
      <c r="H100" s="264" t="e">
        <f t="shared" si="5"/>
        <v>#VALUE!</v>
      </c>
      <c r="I100" s="266">
        <f t="shared" si="6"/>
        <v>7.0233000000000008</v>
      </c>
      <c r="J100" s="21">
        <f>SUBTOTAL(9,J101:J109)</f>
        <v>130000</v>
      </c>
      <c r="K100" s="21">
        <f>SUBTOTAL(9,K101:K109)</f>
        <v>60000</v>
      </c>
      <c r="L100" s="21">
        <f>SUBTOTAL(9,L101:L109)</f>
        <v>0</v>
      </c>
    </row>
    <row r="101" spans="1:12" ht="30" hidden="1" customHeight="1" x14ac:dyDescent="0.3">
      <c r="A101" s="102"/>
      <c r="B101" s="103"/>
      <c r="C101" s="247"/>
      <c r="D101" s="123"/>
      <c r="E101" s="257"/>
      <c r="F101" s="123"/>
      <c r="G101" s="89"/>
      <c r="H101" s="264" t="e">
        <f t="shared" si="5"/>
        <v>#VALUE!</v>
      </c>
      <c r="I101" s="266" t="e">
        <f t="shared" si="6"/>
        <v>#VALUE!</v>
      </c>
      <c r="J101" s="13"/>
      <c r="K101" s="13"/>
      <c r="L101" s="13"/>
    </row>
    <row r="102" spans="1:12" ht="15" hidden="1" customHeight="1" x14ac:dyDescent="0.3">
      <c r="A102" s="124" t="s">
        <v>253</v>
      </c>
      <c r="B102" s="125" t="s">
        <v>254</v>
      </c>
      <c r="C102" s="256">
        <f>SUBTOTAL(9,C103:C108)</f>
        <v>0</v>
      </c>
      <c r="D102" s="126">
        <f>SUBTOTAL(9,D103:D108)</f>
        <v>1000000</v>
      </c>
      <c r="E102" s="256">
        <f>SUBTOTAL(9,E103:E108)</f>
        <v>70233</v>
      </c>
      <c r="F102" s="126">
        <f>G102-D102</f>
        <v>-1000000</v>
      </c>
      <c r="G102" s="126">
        <f>SUBTOTAL(9,G103:G108)</f>
        <v>0</v>
      </c>
      <c r="H102" s="264" t="e">
        <f t="shared" si="5"/>
        <v>#VALUE!</v>
      </c>
      <c r="I102" s="266">
        <f t="shared" si="6"/>
        <v>7.0233000000000008</v>
      </c>
      <c r="J102" s="18">
        <f>SUBTOTAL(9,J103:J108)</f>
        <v>130000</v>
      </c>
      <c r="K102" s="18">
        <f>SUBTOTAL(9,K103:K108)</f>
        <v>60000</v>
      </c>
      <c r="L102" s="18">
        <f>SUBTOTAL(9,L103:L108)</f>
        <v>0</v>
      </c>
    </row>
    <row r="103" spans="1:12" ht="22.5" hidden="1" customHeight="1" x14ac:dyDescent="0.3">
      <c r="A103" s="102"/>
      <c r="B103" s="103"/>
      <c r="C103" s="247"/>
      <c r="D103" s="123"/>
      <c r="E103" s="257"/>
      <c r="F103" s="123"/>
      <c r="G103" s="123"/>
      <c r="H103" s="264" t="e">
        <f t="shared" si="5"/>
        <v>#VALUE!</v>
      </c>
      <c r="I103" s="266" t="e">
        <f t="shared" si="6"/>
        <v>#VALUE!</v>
      </c>
      <c r="J103" s="70"/>
      <c r="K103" s="70"/>
      <c r="L103" s="70"/>
    </row>
    <row r="104" spans="1:12" ht="15" hidden="1" customHeight="1" x14ac:dyDescent="0.3">
      <c r="A104" s="131" t="s">
        <v>253</v>
      </c>
      <c r="B104" s="132" t="s">
        <v>254</v>
      </c>
      <c r="C104" s="257">
        <f>SUBTOTAL(9,C105:C107)</f>
        <v>0</v>
      </c>
      <c r="D104" s="123">
        <f>SUBTOTAL(9,D105:D107)</f>
        <v>1000000</v>
      </c>
      <c r="E104" s="257">
        <f>SUBTOTAL(9,E105:E107)</f>
        <v>70233</v>
      </c>
      <c r="F104" s="123">
        <f>G104-D104</f>
        <v>-1000000</v>
      </c>
      <c r="G104" s="123">
        <f>SUBTOTAL(9,G105:G107)</f>
        <v>0</v>
      </c>
      <c r="H104" s="264" t="e">
        <f t="shared" si="5"/>
        <v>#VALUE!</v>
      </c>
      <c r="I104" s="266">
        <f t="shared" si="6"/>
        <v>7.0233000000000008</v>
      </c>
      <c r="J104" s="70">
        <f>SUBTOTAL(9,J105:J107)</f>
        <v>130000</v>
      </c>
      <c r="K104" s="70">
        <f>SUBTOTAL(9,K105:K107)</f>
        <v>60000</v>
      </c>
      <c r="L104" s="70">
        <f>SUBTOTAL(9,L105:L107)</f>
        <v>0</v>
      </c>
    </row>
    <row r="105" spans="1:12" ht="30" hidden="1" customHeight="1" x14ac:dyDescent="0.3">
      <c r="A105" s="102"/>
      <c r="B105" s="103"/>
      <c r="C105" s="247"/>
      <c r="D105" s="133"/>
      <c r="E105" s="262"/>
      <c r="F105" s="133"/>
      <c r="G105" s="89"/>
      <c r="H105" s="264" t="e">
        <f t="shared" si="5"/>
        <v>#VALUE!</v>
      </c>
      <c r="I105" s="266" t="e">
        <f t="shared" si="6"/>
        <v>#VALUE!</v>
      </c>
      <c r="J105" s="13"/>
      <c r="K105" s="13"/>
      <c r="L105" s="13"/>
    </row>
    <row r="106" spans="1:12" ht="15" customHeight="1" x14ac:dyDescent="0.3">
      <c r="A106" s="134" t="s">
        <v>253</v>
      </c>
      <c r="B106" s="135" t="s">
        <v>254</v>
      </c>
      <c r="C106" s="258">
        <v>0</v>
      </c>
      <c r="D106" s="136">
        <v>1000000</v>
      </c>
      <c r="E106" s="258">
        <v>70233</v>
      </c>
      <c r="F106" s="136">
        <f>G106-D106</f>
        <v>-1000000</v>
      </c>
      <c r="G106" s="136"/>
      <c r="H106" s="264">
        <v>0</v>
      </c>
      <c r="I106" s="266">
        <f t="shared" si="6"/>
        <v>7.0233000000000008</v>
      </c>
      <c r="J106" s="3">
        <v>130000</v>
      </c>
      <c r="K106" s="24">
        <v>60000</v>
      </c>
      <c r="L106" s="24">
        <v>0</v>
      </c>
    </row>
    <row r="107" spans="1:12" hidden="1" x14ac:dyDescent="0.3">
      <c r="A107" s="102"/>
      <c r="B107" s="103"/>
      <c r="C107" s="247"/>
      <c r="D107" s="136"/>
      <c r="E107" s="258"/>
      <c r="F107" s="136"/>
      <c r="G107" s="136"/>
      <c r="H107" s="264" t="e">
        <f t="shared" si="5"/>
        <v>#VALUE!</v>
      </c>
      <c r="I107" s="266" t="e">
        <f t="shared" si="6"/>
        <v>#VALUE!</v>
      </c>
      <c r="J107" s="3"/>
      <c r="K107" s="3"/>
      <c r="L107" s="3"/>
    </row>
    <row r="108" spans="1:12" hidden="1" x14ac:dyDescent="0.3">
      <c r="A108" s="102"/>
      <c r="B108" s="103"/>
      <c r="C108" s="247"/>
      <c r="D108" s="104"/>
      <c r="E108" s="247"/>
      <c r="F108" s="104"/>
      <c r="G108" s="89"/>
      <c r="H108" s="264" t="e">
        <f t="shared" si="5"/>
        <v>#VALUE!</v>
      </c>
      <c r="I108" s="266" t="e">
        <f t="shared" si="6"/>
        <v>#VALUE!</v>
      </c>
      <c r="J108" s="13"/>
      <c r="K108" s="13"/>
      <c r="L108" s="13"/>
    </row>
    <row r="109" spans="1:12" ht="20.100000000000001" hidden="1" customHeight="1" x14ac:dyDescent="0.3">
      <c r="A109" s="102"/>
      <c r="B109" s="103"/>
      <c r="C109" s="247"/>
      <c r="D109" s="104"/>
      <c r="E109" s="247"/>
      <c r="F109" s="104"/>
      <c r="G109" s="89"/>
      <c r="H109" s="264" t="e">
        <f t="shared" si="5"/>
        <v>#VALUE!</v>
      </c>
      <c r="I109" s="266" t="e">
        <f t="shared" si="6"/>
        <v>#VALUE!</v>
      </c>
      <c r="J109" s="13"/>
      <c r="K109" s="13"/>
      <c r="L109" s="13"/>
    </row>
    <row r="110" spans="1:12" ht="20.100000000000001" hidden="1" customHeight="1" x14ac:dyDescent="0.3">
      <c r="A110" s="102"/>
      <c r="B110" s="103"/>
      <c r="C110" s="247"/>
      <c r="D110" s="104"/>
      <c r="E110" s="247"/>
      <c r="F110" s="104"/>
      <c r="G110" s="89"/>
      <c r="H110" s="264" t="e">
        <f t="shared" si="5"/>
        <v>#VALUE!</v>
      </c>
      <c r="I110" s="266" t="e">
        <f t="shared" si="6"/>
        <v>#VALUE!</v>
      </c>
      <c r="J110" s="13"/>
      <c r="K110" s="13"/>
      <c r="L110" s="13"/>
    </row>
    <row r="111" spans="1:12" ht="20.100000000000001" hidden="1" customHeight="1" x14ac:dyDescent="0.3">
      <c r="A111" s="102"/>
      <c r="B111" s="103"/>
      <c r="C111" s="247"/>
      <c r="D111" s="104"/>
      <c r="E111" s="247"/>
      <c r="F111" s="104"/>
      <c r="G111" s="89"/>
      <c r="H111" s="264" t="e">
        <f t="shared" si="5"/>
        <v>#VALUE!</v>
      </c>
      <c r="I111" s="266" t="e">
        <f t="shared" si="6"/>
        <v>#VALUE!</v>
      </c>
      <c r="J111" s="13"/>
      <c r="K111" s="13"/>
      <c r="L111" s="13"/>
    </row>
    <row r="112" spans="1:12" ht="20.100000000000001" hidden="1" customHeight="1" x14ac:dyDescent="0.3">
      <c r="A112" s="102"/>
      <c r="B112" s="103"/>
      <c r="C112" s="247"/>
      <c r="D112" s="104"/>
      <c r="E112" s="247"/>
      <c r="F112" s="104"/>
      <c r="G112" s="89"/>
      <c r="H112" s="264" t="e">
        <f t="shared" si="5"/>
        <v>#VALUE!</v>
      </c>
      <c r="I112" s="266" t="e">
        <f t="shared" si="6"/>
        <v>#VALUE!</v>
      </c>
      <c r="J112" s="13"/>
      <c r="K112" s="13"/>
      <c r="L112" s="13"/>
    </row>
    <row r="113" spans="1:12" ht="20.100000000000001" hidden="1" customHeight="1" x14ac:dyDescent="0.3">
      <c r="A113" s="102"/>
      <c r="B113" s="103"/>
      <c r="C113" s="247"/>
      <c r="D113" s="104"/>
      <c r="E113" s="247"/>
      <c r="F113" s="104"/>
      <c r="G113" s="89"/>
      <c r="H113" s="264" t="e">
        <f t="shared" si="5"/>
        <v>#VALUE!</v>
      </c>
      <c r="I113" s="266" t="e">
        <f t="shared" si="6"/>
        <v>#VALUE!</v>
      </c>
      <c r="J113" s="13"/>
      <c r="K113" s="13"/>
      <c r="L113" s="13"/>
    </row>
    <row r="114" spans="1:12" hidden="1" x14ac:dyDescent="0.3">
      <c r="A114" s="102"/>
      <c r="B114" s="103"/>
      <c r="C114" s="247"/>
      <c r="D114" s="104"/>
      <c r="E114" s="247"/>
      <c r="F114" s="104"/>
      <c r="G114" s="89"/>
      <c r="H114" s="264" t="e">
        <f t="shared" si="5"/>
        <v>#VALUE!</v>
      </c>
      <c r="I114" s="266" t="e">
        <f t="shared" si="6"/>
        <v>#VALUE!</v>
      </c>
      <c r="J114" s="13"/>
      <c r="K114" s="13"/>
      <c r="L114" s="13"/>
    </row>
    <row r="115" spans="1:12" s="11" customFormat="1" ht="15" hidden="1" customHeight="1" x14ac:dyDescent="0.3">
      <c r="A115" s="81" t="s">
        <v>251</v>
      </c>
      <c r="B115" s="82" t="s">
        <v>252</v>
      </c>
      <c r="C115" s="248">
        <f>SUBTOTAL(9,C116:C140)</f>
        <v>707329</v>
      </c>
      <c r="D115" s="83">
        <f>SUBTOTAL(9,D116:D140)</f>
        <v>367000</v>
      </c>
      <c r="E115" s="248">
        <f>SUBTOTAL(9,E116:E140)</f>
        <v>1384699</v>
      </c>
      <c r="F115" s="83">
        <f>G115-D115</f>
        <v>-367000</v>
      </c>
      <c r="G115" s="83">
        <f>SUBTOTAL(9,G116:G140)</f>
        <v>0</v>
      </c>
      <c r="H115" s="264">
        <f t="shared" si="5"/>
        <v>195.76448866086363</v>
      </c>
      <c r="I115" s="266">
        <f t="shared" si="6"/>
        <v>377.30217983651227</v>
      </c>
      <c r="J115" s="9">
        <f>SUBTOTAL(9,J116:J140)</f>
        <v>0</v>
      </c>
      <c r="K115" s="9">
        <f>SUBTOTAL(9,K116:K140)</f>
        <v>0</v>
      </c>
      <c r="L115" s="9">
        <f>SUBTOTAL(9,L116:L140)</f>
        <v>0</v>
      </c>
    </row>
    <row r="116" spans="1:12" ht="30" hidden="1" customHeight="1" x14ac:dyDescent="0.4">
      <c r="A116" s="86"/>
      <c r="B116" s="87"/>
      <c r="C116" s="249"/>
      <c r="D116" s="88"/>
      <c r="E116" s="249"/>
      <c r="F116" s="88"/>
      <c r="G116" s="89"/>
      <c r="H116" s="264" t="e">
        <f t="shared" si="5"/>
        <v>#VALUE!</v>
      </c>
      <c r="I116" s="266" t="e">
        <f t="shared" si="6"/>
        <v>#VALUE!</v>
      </c>
      <c r="J116" s="13"/>
      <c r="K116" s="13"/>
      <c r="L116" s="13"/>
    </row>
    <row r="117" spans="1:12" s="11" customFormat="1" ht="15" hidden="1" customHeight="1" x14ac:dyDescent="0.3">
      <c r="A117" s="92" t="s">
        <v>251</v>
      </c>
      <c r="B117" s="93" t="s">
        <v>252</v>
      </c>
      <c r="C117" s="250">
        <f>SUBTOTAL(9,C118:C139)</f>
        <v>707329</v>
      </c>
      <c r="D117" s="94">
        <f>SUBTOTAL(9,D118:D139)</f>
        <v>367000</v>
      </c>
      <c r="E117" s="250">
        <f>SUBTOTAL(9,E118:E139)</f>
        <v>1384699</v>
      </c>
      <c r="F117" s="94">
        <f>G117-D117</f>
        <v>-367000</v>
      </c>
      <c r="G117" s="94">
        <f>SUBTOTAL(9,G118:G139)</f>
        <v>0</v>
      </c>
      <c r="H117" s="264">
        <f t="shared" si="5"/>
        <v>195.76448866086363</v>
      </c>
      <c r="I117" s="266">
        <f t="shared" si="6"/>
        <v>377.30217983651227</v>
      </c>
      <c r="J117" s="10">
        <f>SUBTOTAL(9,J118:J139)</f>
        <v>0</v>
      </c>
      <c r="K117" s="10">
        <f>SUBTOTAL(9,K118:K139)</f>
        <v>0</v>
      </c>
      <c r="L117" s="10">
        <f>SUBTOTAL(9,L118:L139)</f>
        <v>0</v>
      </c>
    </row>
    <row r="118" spans="1:12" ht="30" hidden="1" customHeight="1" x14ac:dyDescent="0.3">
      <c r="A118" s="102"/>
      <c r="B118" s="165"/>
      <c r="C118" s="251"/>
      <c r="D118" s="166"/>
      <c r="E118" s="251"/>
      <c r="F118" s="166"/>
      <c r="G118" s="89"/>
      <c r="H118" s="264" t="e">
        <f t="shared" si="5"/>
        <v>#VALUE!</v>
      </c>
      <c r="I118" s="266" t="e">
        <f t="shared" si="6"/>
        <v>#VALUE!</v>
      </c>
      <c r="J118" s="13"/>
      <c r="K118" s="13"/>
      <c r="L118" s="13"/>
    </row>
    <row r="119" spans="1:12" s="11" customFormat="1" ht="15" hidden="1" customHeight="1" x14ac:dyDescent="0.3">
      <c r="A119" s="97" t="s">
        <v>251</v>
      </c>
      <c r="B119" s="98" t="s">
        <v>252</v>
      </c>
      <c r="C119" s="252">
        <f>SUBTOTAL(9,C120:C138)</f>
        <v>707329</v>
      </c>
      <c r="D119" s="99">
        <f>SUBTOTAL(9,D120:D138)</f>
        <v>367000</v>
      </c>
      <c r="E119" s="252">
        <f>SUBTOTAL(9,E120:E138)</f>
        <v>1384699</v>
      </c>
      <c r="F119" s="99">
        <f>G119-D119</f>
        <v>-367000</v>
      </c>
      <c r="G119" s="99">
        <f>SUBTOTAL(9,G120:G138)</f>
        <v>0</v>
      </c>
      <c r="H119" s="264">
        <f t="shared" si="5"/>
        <v>195.76448866086363</v>
      </c>
      <c r="I119" s="266">
        <f t="shared" si="6"/>
        <v>377.30217983651227</v>
      </c>
      <c r="J119" s="15">
        <f>SUBTOTAL(9,J120:J138)</f>
        <v>0</v>
      </c>
      <c r="K119" s="15">
        <f>SUBTOTAL(9,K120:K138)</f>
        <v>0</v>
      </c>
      <c r="L119" s="15">
        <f>SUBTOTAL(9,L120:L138)</f>
        <v>0</v>
      </c>
    </row>
    <row r="120" spans="1:12" ht="30" hidden="1" customHeight="1" x14ac:dyDescent="0.3">
      <c r="A120" s="102"/>
      <c r="B120" s="103"/>
      <c r="C120" s="247"/>
      <c r="D120" s="105"/>
      <c r="E120" s="259"/>
      <c r="F120" s="105"/>
      <c r="G120" s="89"/>
      <c r="H120" s="264" t="e">
        <f t="shared" si="5"/>
        <v>#VALUE!</v>
      </c>
      <c r="I120" s="266" t="e">
        <f t="shared" si="6"/>
        <v>#VALUE!</v>
      </c>
      <c r="J120" s="13"/>
      <c r="K120" s="13"/>
      <c r="L120" s="13"/>
    </row>
    <row r="121" spans="1:12" ht="15" hidden="1" customHeight="1" x14ac:dyDescent="0.3">
      <c r="A121" s="106" t="s">
        <v>251</v>
      </c>
      <c r="B121" s="107" t="s">
        <v>252</v>
      </c>
      <c r="C121" s="253">
        <f>SUBTOTAL(9,C122:C137)</f>
        <v>707329</v>
      </c>
      <c r="D121" s="108">
        <f>SUBTOTAL(9,D122:D137)</f>
        <v>367000</v>
      </c>
      <c r="E121" s="253">
        <f>SUBTOTAL(9,E122:E137)</f>
        <v>1384699</v>
      </c>
      <c r="F121" s="108">
        <f>G121-D121</f>
        <v>-367000</v>
      </c>
      <c r="G121" s="108">
        <f>SUBTOTAL(9,G122:G137)</f>
        <v>0</v>
      </c>
      <c r="H121" s="264">
        <f t="shared" si="5"/>
        <v>195.76448866086363</v>
      </c>
      <c r="I121" s="266">
        <f t="shared" si="6"/>
        <v>377.30217983651227</v>
      </c>
      <c r="J121" s="17">
        <f>SUBTOTAL(9,J122:J137)</f>
        <v>0</v>
      </c>
      <c r="K121" s="17">
        <f>SUBTOTAL(9,K122:K137)</f>
        <v>0</v>
      </c>
      <c r="L121" s="17">
        <f>SUBTOTAL(9,L122:L137)</f>
        <v>0</v>
      </c>
    </row>
    <row r="122" spans="1:12" ht="30" hidden="1" customHeight="1" x14ac:dyDescent="0.3">
      <c r="A122" s="102"/>
      <c r="B122" s="103"/>
      <c r="C122" s="247"/>
      <c r="D122" s="111"/>
      <c r="E122" s="260"/>
      <c r="F122" s="111"/>
      <c r="G122" s="89"/>
      <c r="H122" s="264" t="e">
        <f t="shared" si="5"/>
        <v>#VALUE!</v>
      </c>
      <c r="I122" s="266" t="e">
        <f t="shared" si="6"/>
        <v>#VALUE!</v>
      </c>
      <c r="J122" s="13"/>
      <c r="K122" s="13"/>
      <c r="L122" s="13"/>
    </row>
    <row r="123" spans="1:12" ht="15" hidden="1" customHeight="1" x14ac:dyDescent="0.3">
      <c r="A123" s="112" t="s">
        <v>251</v>
      </c>
      <c r="B123" s="113" t="s">
        <v>252</v>
      </c>
      <c r="C123" s="254">
        <f>SUBTOTAL(9,C124:C136)</f>
        <v>707329</v>
      </c>
      <c r="D123" s="114">
        <f>SUBTOTAL(9,D124:D136)</f>
        <v>367000</v>
      </c>
      <c r="E123" s="254">
        <f>SUBTOTAL(9,E124:E136)</f>
        <v>1384699</v>
      </c>
      <c r="F123" s="114">
        <f>G123-D123</f>
        <v>-367000</v>
      </c>
      <c r="G123" s="114">
        <f>SUBTOTAL(9,G124:G136)</f>
        <v>0</v>
      </c>
      <c r="H123" s="264">
        <f t="shared" si="5"/>
        <v>195.76448866086363</v>
      </c>
      <c r="I123" s="266">
        <f t="shared" si="6"/>
        <v>377.30217983651227</v>
      </c>
      <c r="J123" s="20">
        <f>SUBTOTAL(9,J124:J136)</f>
        <v>0</v>
      </c>
      <c r="K123" s="20">
        <f>SUBTOTAL(9,K124:K136)</f>
        <v>0</v>
      </c>
      <c r="L123" s="20">
        <f>SUBTOTAL(9,L124:L136)</f>
        <v>0</v>
      </c>
    </row>
    <row r="124" spans="1:12" ht="30" hidden="1" customHeight="1" x14ac:dyDescent="0.3">
      <c r="A124" s="102"/>
      <c r="B124" s="103"/>
      <c r="C124" s="247"/>
      <c r="D124" s="117"/>
      <c r="E124" s="261"/>
      <c r="F124" s="117"/>
      <c r="G124" s="89"/>
      <c r="H124" s="264" t="e">
        <f t="shared" si="5"/>
        <v>#VALUE!</v>
      </c>
      <c r="I124" s="266" t="e">
        <f t="shared" si="6"/>
        <v>#VALUE!</v>
      </c>
      <c r="J124" s="13"/>
      <c r="K124" s="13"/>
      <c r="L124" s="13"/>
    </row>
    <row r="125" spans="1:12" ht="15" hidden="1" customHeight="1" x14ac:dyDescent="0.3">
      <c r="A125" s="118" t="s">
        <v>251</v>
      </c>
      <c r="B125" s="119" t="s">
        <v>252</v>
      </c>
      <c r="C125" s="255">
        <f>SUBTOTAL(9,C126:C135)</f>
        <v>707329</v>
      </c>
      <c r="D125" s="120">
        <f>SUBTOTAL(9,D126:D135)</f>
        <v>367000</v>
      </c>
      <c r="E125" s="255">
        <f>SUBTOTAL(9,E126:E135)</f>
        <v>1384699</v>
      </c>
      <c r="F125" s="120">
        <f>G125-D125</f>
        <v>-367000</v>
      </c>
      <c r="G125" s="120">
        <f>SUBTOTAL(9,G126:G135)</f>
        <v>0</v>
      </c>
      <c r="H125" s="264">
        <f t="shared" si="5"/>
        <v>195.76448866086363</v>
      </c>
      <c r="I125" s="266">
        <f t="shared" si="6"/>
        <v>377.30217983651227</v>
      </c>
      <c r="J125" s="21">
        <f>SUBTOTAL(9,J126:J135)</f>
        <v>0</v>
      </c>
      <c r="K125" s="21">
        <f>SUBTOTAL(9,K126:K135)</f>
        <v>0</v>
      </c>
      <c r="L125" s="21">
        <f>SUBTOTAL(9,L126:L135)</f>
        <v>0</v>
      </c>
    </row>
    <row r="126" spans="1:12" ht="30" hidden="1" customHeight="1" x14ac:dyDescent="0.3">
      <c r="A126" s="102"/>
      <c r="B126" s="103"/>
      <c r="C126" s="247"/>
      <c r="D126" s="123"/>
      <c r="E126" s="257"/>
      <c r="F126" s="123"/>
      <c r="G126" s="89"/>
      <c r="H126" s="264" t="e">
        <f t="shared" si="5"/>
        <v>#VALUE!</v>
      </c>
      <c r="I126" s="266" t="e">
        <f t="shared" si="6"/>
        <v>#VALUE!</v>
      </c>
      <c r="J126" s="13"/>
      <c r="K126" s="13"/>
      <c r="L126" s="13"/>
    </row>
    <row r="127" spans="1:12" ht="15" hidden="1" customHeight="1" x14ac:dyDescent="0.3">
      <c r="A127" s="124" t="s">
        <v>251</v>
      </c>
      <c r="B127" s="125" t="s">
        <v>252</v>
      </c>
      <c r="C127" s="256">
        <f>SUBTOTAL(9,C128:C134)</f>
        <v>707329</v>
      </c>
      <c r="D127" s="126">
        <f>SUBTOTAL(9,D128:D134)</f>
        <v>367000</v>
      </c>
      <c r="E127" s="256">
        <f>SUBTOTAL(9,E128:E134)</f>
        <v>1384699</v>
      </c>
      <c r="F127" s="126">
        <f>G127-D127</f>
        <v>-367000</v>
      </c>
      <c r="G127" s="126">
        <f>SUBTOTAL(9,G128:G134)</f>
        <v>0</v>
      </c>
      <c r="H127" s="264">
        <f t="shared" si="5"/>
        <v>195.76448866086363</v>
      </c>
      <c r="I127" s="266">
        <f t="shared" si="6"/>
        <v>377.30217983651227</v>
      </c>
      <c r="J127" s="18">
        <f>SUBTOTAL(9,J128:J134)</f>
        <v>0</v>
      </c>
      <c r="K127" s="18">
        <f>SUBTOTAL(9,K128:K134)</f>
        <v>0</v>
      </c>
      <c r="L127" s="18">
        <f>SUBTOTAL(9,L128:L134)</f>
        <v>0</v>
      </c>
    </row>
    <row r="128" spans="1:12" ht="22.5" hidden="1" customHeight="1" x14ac:dyDescent="0.3">
      <c r="A128" s="102"/>
      <c r="B128" s="103"/>
      <c r="C128" s="247"/>
      <c r="D128" s="123"/>
      <c r="E128" s="257"/>
      <c r="F128" s="123"/>
      <c r="G128" s="123"/>
      <c r="H128" s="264" t="e">
        <f t="shared" si="5"/>
        <v>#VALUE!</v>
      </c>
      <c r="I128" s="266" t="e">
        <f t="shared" si="6"/>
        <v>#VALUE!</v>
      </c>
      <c r="J128" s="70"/>
      <c r="K128" s="70"/>
      <c r="L128" s="70"/>
    </row>
    <row r="129" spans="1:12" ht="15" hidden="1" customHeight="1" x14ac:dyDescent="0.3">
      <c r="A129" s="131" t="s">
        <v>251</v>
      </c>
      <c r="B129" s="132" t="s">
        <v>252</v>
      </c>
      <c r="C129" s="257">
        <f>SUBTOTAL(9,C130:C133)</f>
        <v>707329</v>
      </c>
      <c r="D129" s="123">
        <f>SUBTOTAL(9,D130:D133)</f>
        <v>367000</v>
      </c>
      <c r="E129" s="257">
        <f>SUBTOTAL(9,E130:E133)</f>
        <v>1384699</v>
      </c>
      <c r="F129" s="123">
        <f>G129-D129</f>
        <v>-367000</v>
      </c>
      <c r="G129" s="123">
        <f>SUBTOTAL(9,G130:G133)</f>
        <v>0</v>
      </c>
      <c r="H129" s="264">
        <f t="shared" si="5"/>
        <v>195.76448866086363</v>
      </c>
      <c r="I129" s="266">
        <f t="shared" si="6"/>
        <v>377.30217983651227</v>
      </c>
      <c r="J129" s="70">
        <f>SUBTOTAL(9,J130:J133)</f>
        <v>0</v>
      </c>
      <c r="K129" s="70">
        <f>SUBTOTAL(9,K130:K133)</f>
        <v>0</v>
      </c>
      <c r="L129" s="70">
        <f>SUBTOTAL(9,L130:L133)</f>
        <v>0</v>
      </c>
    </row>
    <row r="130" spans="1:12" ht="30" hidden="1" customHeight="1" x14ac:dyDescent="0.3">
      <c r="A130" s="102"/>
      <c r="B130" s="103"/>
      <c r="C130" s="247"/>
      <c r="D130" s="133"/>
      <c r="E130" s="262"/>
      <c r="F130" s="133"/>
      <c r="G130" s="89"/>
      <c r="H130" s="264" t="e">
        <f t="shared" si="5"/>
        <v>#VALUE!</v>
      </c>
      <c r="I130" s="266" t="e">
        <f t="shared" si="6"/>
        <v>#VALUE!</v>
      </c>
      <c r="J130" s="13"/>
      <c r="K130" s="13"/>
      <c r="L130" s="13"/>
    </row>
    <row r="131" spans="1:12" s="7" customFormat="1" ht="11.4" customHeight="1" x14ac:dyDescent="0.25">
      <c r="A131" s="138">
        <v>52</v>
      </c>
      <c r="B131" s="135" t="s">
        <v>522</v>
      </c>
      <c r="C131" s="258"/>
      <c r="D131" s="232"/>
      <c r="E131" s="320"/>
      <c r="F131" s="317"/>
      <c r="G131" s="223"/>
      <c r="H131" s="213"/>
      <c r="I131" s="318"/>
      <c r="J131" s="226"/>
      <c r="K131" s="226"/>
      <c r="L131" s="226"/>
    </row>
    <row r="132" spans="1:12" s="7" customFormat="1" ht="15" customHeight="1" x14ac:dyDescent="0.25">
      <c r="A132" s="138" t="s">
        <v>251</v>
      </c>
      <c r="B132" s="135" t="s">
        <v>252</v>
      </c>
      <c r="C132" s="258">
        <v>707329</v>
      </c>
      <c r="D132" s="136">
        <v>367000</v>
      </c>
      <c r="E132" s="258">
        <v>1384699</v>
      </c>
      <c r="F132" s="136">
        <f>G132-D132</f>
        <v>-367000</v>
      </c>
      <c r="G132" s="136"/>
      <c r="H132" s="213">
        <f t="shared" si="5"/>
        <v>195.76448866086363</v>
      </c>
      <c r="I132" s="318">
        <f t="shared" si="6"/>
        <v>377.30217983651227</v>
      </c>
      <c r="J132" s="3">
        <v>0</v>
      </c>
      <c r="K132" s="24">
        <v>0</v>
      </c>
      <c r="L132" s="24">
        <v>0</v>
      </c>
    </row>
    <row r="133" spans="1:12" s="7" customFormat="1" ht="12" hidden="1" x14ac:dyDescent="0.25">
      <c r="A133" s="138"/>
      <c r="B133" s="135"/>
      <c r="C133" s="258"/>
      <c r="D133" s="136"/>
      <c r="E133" s="258"/>
      <c r="F133" s="136"/>
      <c r="G133" s="136"/>
      <c r="H133" s="319" t="e">
        <f t="shared" si="5"/>
        <v>#VALUE!</v>
      </c>
      <c r="I133" s="263" t="e">
        <f t="shared" si="6"/>
        <v>#VALUE!</v>
      </c>
      <c r="J133" s="3"/>
      <c r="K133" s="3"/>
      <c r="L133" s="3"/>
    </row>
    <row r="134" spans="1:12" s="7" customFormat="1" ht="12" hidden="1" x14ac:dyDescent="0.25">
      <c r="A134" s="138"/>
      <c r="B134" s="135"/>
      <c r="C134" s="258"/>
      <c r="D134" s="136"/>
      <c r="E134" s="258"/>
      <c r="F134" s="136"/>
      <c r="G134" s="223"/>
      <c r="H134" s="319" t="e">
        <f t="shared" si="5"/>
        <v>#VALUE!</v>
      </c>
      <c r="I134" s="263" t="e">
        <f t="shared" si="6"/>
        <v>#VALUE!</v>
      </c>
      <c r="J134" s="226"/>
      <c r="K134" s="226"/>
      <c r="L134" s="226"/>
    </row>
    <row r="135" spans="1:12" s="7" customFormat="1" ht="20.100000000000001" hidden="1" customHeight="1" x14ac:dyDescent="0.25">
      <c r="A135" s="138"/>
      <c r="B135" s="135"/>
      <c r="C135" s="258"/>
      <c r="D135" s="136"/>
      <c r="E135" s="258"/>
      <c r="F135" s="136"/>
      <c r="G135" s="223"/>
      <c r="H135" s="319" t="e">
        <f t="shared" si="5"/>
        <v>#VALUE!</v>
      </c>
      <c r="I135" s="263" t="e">
        <f t="shared" si="6"/>
        <v>#VALUE!</v>
      </c>
      <c r="J135" s="226"/>
      <c r="K135" s="226"/>
      <c r="L135" s="226"/>
    </row>
    <row r="136" spans="1:12" s="7" customFormat="1" ht="20.100000000000001" hidden="1" customHeight="1" x14ac:dyDescent="0.25">
      <c r="A136" s="138"/>
      <c r="B136" s="135"/>
      <c r="C136" s="258"/>
      <c r="D136" s="136"/>
      <c r="E136" s="258"/>
      <c r="F136" s="136"/>
      <c r="G136" s="223"/>
      <c r="H136" s="319" t="e">
        <f t="shared" si="5"/>
        <v>#VALUE!</v>
      </c>
      <c r="I136" s="263" t="e">
        <f t="shared" si="6"/>
        <v>#VALUE!</v>
      </c>
      <c r="J136" s="226"/>
      <c r="K136" s="226"/>
      <c r="L136" s="226"/>
    </row>
    <row r="137" spans="1:12" s="7" customFormat="1" ht="20.100000000000001" hidden="1" customHeight="1" x14ac:dyDescent="0.25">
      <c r="A137" s="138"/>
      <c r="B137" s="135"/>
      <c r="C137" s="258"/>
      <c r="D137" s="136"/>
      <c r="E137" s="258"/>
      <c r="F137" s="136"/>
      <c r="G137" s="223"/>
      <c r="H137" s="319" t="e">
        <f t="shared" si="5"/>
        <v>#VALUE!</v>
      </c>
      <c r="I137" s="263" t="e">
        <f t="shared" si="6"/>
        <v>#VALUE!</v>
      </c>
      <c r="J137" s="226"/>
      <c r="K137" s="226"/>
      <c r="L137" s="226"/>
    </row>
    <row r="138" spans="1:12" s="7" customFormat="1" ht="20.100000000000001" hidden="1" customHeight="1" x14ac:dyDescent="0.25">
      <c r="A138" s="138"/>
      <c r="B138" s="135"/>
      <c r="C138" s="258"/>
      <c r="D138" s="136"/>
      <c r="E138" s="258"/>
      <c r="F138" s="136"/>
      <c r="G138" s="223"/>
      <c r="H138" s="319" t="e">
        <f t="shared" si="5"/>
        <v>#VALUE!</v>
      </c>
      <c r="I138" s="263" t="e">
        <f t="shared" si="6"/>
        <v>#VALUE!</v>
      </c>
      <c r="J138" s="226"/>
      <c r="K138" s="226"/>
      <c r="L138" s="226"/>
    </row>
    <row r="139" spans="1:12" s="7" customFormat="1" ht="20.100000000000001" hidden="1" customHeight="1" x14ac:dyDescent="0.25">
      <c r="A139" s="138"/>
      <c r="B139" s="135"/>
      <c r="C139" s="258"/>
      <c r="D139" s="136"/>
      <c r="E139" s="258"/>
      <c r="F139" s="136"/>
      <c r="G139" s="223"/>
      <c r="H139" s="319" t="e">
        <f t="shared" si="5"/>
        <v>#VALUE!</v>
      </c>
      <c r="I139" s="263" t="e">
        <f t="shared" si="6"/>
        <v>#VALUE!</v>
      </c>
      <c r="J139" s="226"/>
      <c r="K139" s="226"/>
      <c r="L139" s="226"/>
    </row>
    <row r="140" spans="1:12" s="7" customFormat="1" ht="12" hidden="1" x14ac:dyDescent="0.25">
      <c r="A140" s="138"/>
      <c r="B140" s="135"/>
      <c r="C140" s="258"/>
      <c r="D140" s="136"/>
      <c r="E140" s="258"/>
      <c r="F140" s="136"/>
      <c r="G140" s="223"/>
      <c r="H140" s="319" t="e">
        <f t="shared" si="5"/>
        <v>#VALUE!</v>
      </c>
      <c r="I140" s="263" t="e">
        <f t="shared" si="6"/>
        <v>#VALUE!</v>
      </c>
      <c r="J140" s="226"/>
      <c r="K140" s="226"/>
      <c r="L140" s="226"/>
    </row>
    <row r="141" spans="1:12" s="7" customFormat="1" ht="12" hidden="1" x14ac:dyDescent="0.25">
      <c r="A141" s="138"/>
      <c r="B141" s="135"/>
      <c r="C141" s="258"/>
      <c r="D141" s="136"/>
      <c r="E141" s="258"/>
      <c r="F141" s="136"/>
      <c r="G141" s="223"/>
      <c r="H141" s="319" t="e">
        <f t="shared" si="5"/>
        <v>#VALUE!</v>
      </c>
      <c r="I141" s="263" t="e">
        <f t="shared" si="6"/>
        <v>#VALUE!</v>
      </c>
      <c r="J141" s="226"/>
      <c r="K141" s="226"/>
      <c r="L141" s="226"/>
    </row>
    <row r="142" spans="1:12" s="7" customFormat="1" ht="12" x14ac:dyDescent="0.25">
      <c r="A142" s="138">
        <v>7</v>
      </c>
      <c r="B142" s="58" t="s">
        <v>523</v>
      </c>
      <c r="C142" s="258"/>
      <c r="D142" s="136"/>
      <c r="E142" s="258"/>
      <c r="F142" s="136"/>
      <c r="G142" s="223"/>
      <c r="H142" s="213"/>
      <c r="I142" s="318"/>
      <c r="J142" s="226"/>
      <c r="K142" s="226"/>
      <c r="L142" s="226"/>
    </row>
    <row r="143" spans="1:12" ht="27.75" customHeight="1" x14ac:dyDescent="0.3">
      <c r="A143" s="357" t="s">
        <v>124</v>
      </c>
      <c r="B143" s="358"/>
      <c r="C143" s="359">
        <f>SUBTOTAL(9,C31:C141)</f>
        <v>3312577</v>
      </c>
      <c r="D143" s="360">
        <f>SUBTOTAL(9,D31:D141)</f>
        <v>24203800</v>
      </c>
      <c r="E143" s="359">
        <f>SUBTOTAL(9,E31:E141)</f>
        <v>4385575</v>
      </c>
      <c r="F143" s="360">
        <f>G143-D143</f>
        <v>-24203800</v>
      </c>
      <c r="G143" s="360">
        <f>SUBTOTAL(9,G31:G141)</f>
        <v>0</v>
      </c>
      <c r="H143" s="361">
        <f t="shared" si="5"/>
        <v>132.39163950000255</v>
      </c>
      <c r="I143" s="362">
        <f t="shared" si="6"/>
        <v>18.119365554169182</v>
      </c>
      <c r="J143" s="76">
        <f>SUBTOTAL(9,J31:J141)</f>
        <v>21110000</v>
      </c>
      <c r="K143" s="76">
        <f>SUBTOTAL(9,K31:K141)</f>
        <v>12847400</v>
      </c>
      <c r="L143" s="76">
        <f>SUBTOTAL(9,L31:L141)</f>
        <v>0</v>
      </c>
    </row>
    <row r="144" spans="1:12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53" ht="10.95" customHeight="1" x14ac:dyDescent="0.3"/>
  </sheetData>
  <mergeCells count="1">
    <mergeCell ref="A4:B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38"/>
  <sheetViews>
    <sheetView workbookViewId="0">
      <selection activeCell="E4" sqref="E4"/>
    </sheetView>
  </sheetViews>
  <sheetFormatPr defaultRowHeight="14.4" x14ac:dyDescent="0.3"/>
  <cols>
    <col min="1" max="1" width="7.88671875" customWidth="1"/>
    <col min="2" max="2" width="45.6640625" customWidth="1"/>
    <col min="3" max="3" width="14.6640625" bestFit="1" customWidth="1"/>
    <col min="4" max="4" width="16.33203125" bestFit="1" customWidth="1"/>
    <col min="5" max="5" width="14.6640625" bestFit="1" customWidth="1"/>
    <col min="6" max="7" width="18.6640625" hidden="1" customWidth="1"/>
    <col min="8" max="8" width="10.44140625" customWidth="1"/>
    <col min="9" max="9" width="8.6640625" bestFit="1" customWidth="1"/>
    <col min="10" max="12" width="18.6640625" hidden="1" customWidth="1"/>
  </cols>
  <sheetData>
    <row r="1" spans="1:12" ht="12" customHeight="1" x14ac:dyDescent="0.3"/>
    <row r="2" spans="1:12" ht="20.25" customHeight="1" x14ac:dyDescent="0.4">
      <c r="A2" s="34" t="s">
        <v>511</v>
      </c>
      <c r="B2" s="34"/>
      <c r="C2" s="34"/>
      <c r="D2" s="34"/>
      <c r="E2" s="34"/>
      <c r="F2" s="34"/>
      <c r="G2" s="77"/>
      <c r="H2" s="77"/>
      <c r="I2" s="77"/>
      <c r="J2" s="77"/>
      <c r="K2" s="77"/>
      <c r="L2" s="77"/>
    </row>
    <row r="3" spans="1:12" ht="20.25" customHeight="1" x14ac:dyDescent="0.4">
      <c r="A3" s="77"/>
      <c r="B3" s="77"/>
      <c r="C3" s="77"/>
      <c r="D3" s="77"/>
      <c r="E3" s="77"/>
      <c r="F3" s="77"/>
      <c r="G3" s="77"/>
      <c r="H3" s="77"/>
      <c r="I3" s="316" t="s">
        <v>512</v>
      </c>
      <c r="J3" s="77"/>
      <c r="K3" s="77"/>
      <c r="L3" s="77"/>
    </row>
    <row r="4" spans="1:12" ht="63.75" customHeight="1" x14ac:dyDescent="0.3">
      <c r="A4" s="519" t="s">
        <v>185</v>
      </c>
      <c r="B4" s="523"/>
      <c r="C4" s="322" t="s">
        <v>519</v>
      </c>
      <c r="D4" s="322" t="s">
        <v>482</v>
      </c>
      <c r="E4" s="322" t="s">
        <v>520</v>
      </c>
      <c r="F4" s="353" t="s">
        <v>234</v>
      </c>
      <c r="G4" s="322" t="s">
        <v>430</v>
      </c>
      <c r="H4" s="322" t="s">
        <v>216</v>
      </c>
      <c r="I4" s="322" t="s">
        <v>197</v>
      </c>
      <c r="J4" s="80" t="s">
        <v>431</v>
      </c>
      <c r="K4" s="6" t="s">
        <v>141</v>
      </c>
      <c r="L4" s="6" t="s">
        <v>432</v>
      </c>
    </row>
    <row r="5" spans="1:12" s="11" customFormat="1" ht="18" customHeight="1" x14ac:dyDescent="0.3">
      <c r="A5" s="97"/>
      <c r="B5" s="98"/>
      <c r="C5" s="99">
        <f>SUBTOTAL(9,C6:C535)</f>
        <v>3312577</v>
      </c>
      <c r="D5" s="99">
        <f>SUBTOTAL(9,D6:D535)</f>
        <v>24203800</v>
      </c>
      <c r="E5" s="99">
        <f>SUBTOTAL(9,E6:E535)</f>
        <v>4385575</v>
      </c>
      <c r="F5" s="99">
        <f>G5-D5</f>
        <v>-24203800</v>
      </c>
      <c r="G5" s="99">
        <f>SUBTOTAL(9,G6:G535)</f>
        <v>0</v>
      </c>
      <c r="H5" s="382">
        <f>IF(C5&lt;&gt;0,E5/C5,"-")*100</f>
        <v>132.39163950000255</v>
      </c>
      <c r="I5" s="383">
        <f>IF(D5&lt;&gt;0,E5/D5,"-")*100</f>
        <v>18.119365554169182</v>
      </c>
      <c r="J5" s="9">
        <f>SUBTOTAL(9,J6:J535)</f>
        <v>21110000</v>
      </c>
      <c r="K5" s="9">
        <f>SUBTOTAL(9,K6:K535)</f>
        <v>12847400</v>
      </c>
      <c r="L5" s="9">
        <f>SUBTOTAL(9,L6:L535)</f>
        <v>0</v>
      </c>
    </row>
    <row r="6" spans="1:12" ht="30" hidden="1" customHeight="1" x14ac:dyDescent="0.4">
      <c r="A6" s="86"/>
      <c r="B6" s="87"/>
      <c r="C6" s="88"/>
      <c r="D6" s="88"/>
      <c r="E6" s="88"/>
      <c r="F6" s="88"/>
      <c r="G6" s="89"/>
      <c r="H6" s="220" t="str">
        <f t="shared" ref="H6:H20" si="0">IF(C6&lt;&gt;0,E6/C6,"-")</f>
        <v>-</v>
      </c>
      <c r="I6" s="221" t="str">
        <f t="shared" ref="I6:I20" si="1">IF(D6&lt;&gt;0,E6/D6,"-")</f>
        <v>-</v>
      </c>
      <c r="J6" s="13"/>
      <c r="K6" s="13"/>
      <c r="L6" s="13"/>
    </row>
    <row r="7" spans="1:12" s="11" customFormat="1" ht="15" hidden="1" customHeight="1" x14ac:dyDescent="0.3">
      <c r="A7" s="92" t="s">
        <v>255</v>
      </c>
      <c r="B7" s="93" t="s">
        <v>256</v>
      </c>
      <c r="C7" s="94">
        <f>SUBTOTAL(9,C8:C28)</f>
        <v>28947</v>
      </c>
      <c r="D7" s="94">
        <f>SUBTOTAL(9,D8:D28)</f>
        <v>105000</v>
      </c>
      <c r="E7" s="94">
        <f>SUBTOTAL(9,E8:E28)</f>
        <v>4500</v>
      </c>
      <c r="F7" s="94">
        <f>G7-D7</f>
        <v>-105000</v>
      </c>
      <c r="G7" s="94">
        <f>SUBTOTAL(9,G8:G28)</f>
        <v>0</v>
      </c>
      <c r="H7" s="220">
        <f t="shared" si="0"/>
        <v>0.15545652399212354</v>
      </c>
      <c r="I7" s="221">
        <f t="shared" si="1"/>
        <v>4.2857142857142858E-2</v>
      </c>
      <c r="J7" s="10">
        <f>SUBTOTAL(9,J8:J28)</f>
        <v>105000</v>
      </c>
      <c r="K7" s="10">
        <f>SUBTOTAL(9,K8:K28)</f>
        <v>105000</v>
      </c>
      <c r="L7" s="10">
        <f>SUBTOTAL(9,L8:L28)</f>
        <v>0</v>
      </c>
    </row>
    <row r="8" spans="1:12" ht="30" hidden="1" customHeight="1" x14ac:dyDescent="0.3">
      <c r="A8" s="102"/>
      <c r="B8" s="165"/>
      <c r="C8" s="166"/>
      <c r="D8" s="166"/>
      <c r="E8" s="166"/>
      <c r="F8" s="166"/>
      <c r="G8" s="89"/>
      <c r="H8" s="220" t="str">
        <f t="shared" si="0"/>
        <v>-</v>
      </c>
      <c r="I8" s="221" t="str">
        <f t="shared" si="1"/>
        <v>-</v>
      </c>
      <c r="J8" s="13"/>
      <c r="K8" s="13"/>
      <c r="L8" s="13"/>
    </row>
    <row r="9" spans="1:12" s="11" customFormat="1" ht="15" hidden="1" customHeight="1" x14ac:dyDescent="0.3">
      <c r="A9" s="97" t="s">
        <v>255</v>
      </c>
      <c r="B9" s="98" t="s">
        <v>256</v>
      </c>
      <c r="C9" s="99">
        <f>SUBTOTAL(9,C10:C27)</f>
        <v>28947</v>
      </c>
      <c r="D9" s="99">
        <f>SUBTOTAL(9,D10:D27)</f>
        <v>105000</v>
      </c>
      <c r="E9" s="99">
        <f>SUBTOTAL(9,E10:E27)</f>
        <v>4500</v>
      </c>
      <c r="F9" s="99">
        <f>G9-D9</f>
        <v>-105000</v>
      </c>
      <c r="G9" s="99">
        <f>SUBTOTAL(9,G10:G27)</f>
        <v>0</v>
      </c>
      <c r="H9" s="220">
        <f t="shared" si="0"/>
        <v>0.15545652399212354</v>
      </c>
      <c r="I9" s="221">
        <f t="shared" si="1"/>
        <v>4.2857142857142858E-2</v>
      </c>
      <c r="J9" s="15">
        <f>SUBTOTAL(9,J10:J27)</f>
        <v>105000</v>
      </c>
      <c r="K9" s="15">
        <f>SUBTOTAL(9,K10:K27)</f>
        <v>105000</v>
      </c>
      <c r="L9" s="15">
        <f>SUBTOTAL(9,L10:L27)</f>
        <v>0</v>
      </c>
    </row>
    <row r="10" spans="1:12" ht="30" hidden="1" customHeight="1" x14ac:dyDescent="0.3">
      <c r="A10" s="102"/>
      <c r="B10" s="103"/>
      <c r="C10" s="104"/>
      <c r="D10" s="105"/>
      <c r="E10" s="105"/>
      <c r="F10" s="105"/>
      <c r="G10" s="89"/>
      <c r="H10" s="220" t="str">
        <f t="shared" si="0"/>
        <v>-</v>
      </c>
      <c r="I10" s="221" t="str">
        <f t="shared" si="1"/>
        <v>-</v>
      </c>
      <c r="J10" s="13"/>
      <c r="K10" s="13"/>
      <c r="L10" s="13"/>
    </row>
    <row r="11" spans="1:12" ht="15" hidden="1" customHeight="1" x14ac:dyDescent="0.3">
      <c r="A11" s="106" t="s">
        <v>255</v>
      </c>
      <c r="B11" s="107" t="s">
        <v>256</v>
      </c>
      <c r="C11" s="108">
        <f>SUBTOTAL(9,C12:C26)</f>
        <v>28947</v>
      </c>
      <c r="D11" s="108">
        <f>SUBTOTAL(9,D12:D26)</f>
        <v>105000</v>
      </c>
      <c r="E11" s="108">
        <f>SUBTOTAL(9,E12:E26)</f>
        <v>4500</v>
      </c>
      <c r="F11" s="108">
        <f>G11-D11</f>
        <v>-105000</v>
      </c>
      <c r="G11" s="108">
        <f>SUBTOTAL(9,G12:G26)</f>
        <v>0</v>
      </c>
      <c r="H11" s="220">
        <f t="shared" si="0"/>
        <v>0.15545652399212354</v>
      </c>
      <c r="I11" s="221">
        <f t="shared" si="1"/>
        <v>4.2857142857142858E-2</v>
      </c>
      <c r="J11" s="17">
        <f>SUBTOTAL(9,J12:J26)</f>
        <v>105000</v>
      </c>
      <c r="K11" s="17">
        <f>SUBTOTAL(9,K12:K26)</f>
        <v>105000</v>
      </c>
      <c r="L11" s="17">
        <f>SUBTOTAL(9,L12:L26)</f>
        <v>0</v>
      </c>
    </row>
    <row r="12" spans="1:12" ht="30" hidden="1" customHeight="1" x14ac:dyDescent="0.3">
      <c r="A12" s="102"/>
      <c r="B12" s="103"/>
      <c r="C12" s="104"/>
      <c r="D12" s="111"/>
      <c r="E12" s="111"/>
      <c r="F12" s="111"/>
      <c r="G12" s="89"/>
      <c r="H12" s="220" t="str">
        <f t="shared" si="0"/>
        <v>-</v>
      </c>
      <c r="I12" s="221" t="str">
        <f t="shared" si="1"/>
        <v>-</v>
      </c>
      <c r="J12" s="13"/>
      <c r="K12" s="13"/>
      <c r="L12" s="13"/>
    </row>
    <row r="13" spans="1:12" ht="15" hidden="1" customHeight="1" x14ac:dyDescent="0.3">
      <c r="A13" s="112" t="s">
        <v>255</v>
      </c>
      <c r="B13" s="113" t="s">
        <v>256</v>
      </c>
      <c r="C13" s="114">
        <f>SUBTOTAL(9,C14:C25)</f>
        <v>28947</v>
      </c>
      <c r="D13" s="114">
        <f>SUBTOTAL(9,D14:D25)</f>
        <v>105000</v>
      </c>
      <c r="E13" s="114">
        <f>SUBTOTAL(9,E14:E25)</f>
        <v>4500</v>
      </c>
      <c r="F13" s="114">
        <f>G13-D13</f>
        <v>-105000</v>
      </c>
      <c r="G13" s="114">
        <f>SUBTOTAL(9,G14:G25)</f>
        <v>0</v>
      </c>
      <c r="H13" s="220">
        <f t="shared" si="0"/>
        <v>0.15545652399212354</v>
      </c>
      <c r="I13" s="221">
        <f t="shared" si="1"/>
        <v>4.2857142857142858E-2</v>
      </c>
      <c r="J13" s="20">
        <f>SUBTOTAL(9,J14:J25)</f>
        <v>105000</v>
      </c>
      <c r="K13" s="20">
        <f>SUBTOTAL(9,K14:K25)</f>
        <v>105000</v>
      </c>
      <c r="L13" s="20">
        <f>SUBTOTAL(9,L14:L25)</f>
        <v>0</v>
      </c>
    </row>
    <row r="14" spans="1:12" ht="30" hidden="1" customHeight="1" x14ac:dyDescent="0.3">
      <c r="A14" s="102"/>
      <c r="B14" s="103"/>
      <c r="C14" s="104"/>
      <c r="D14" s="117"/>
      <c r="E14" s="117"/>
      <c r="F14" s="117"/>
      <c r="G14" s="89"/>
      <c r="H14" s="220" t="str">
        <f t="shared" si="0"/>
        <v>-</v>
      </c>
      <c r="I14" s="221" t="str">
        <f t="shared" si="1"/>
        <v>-</v>
      </c>
      <c r="J14" s="13"/>
      <c r="K14" s="13"/>
      <c r="L14" s="13"/>
    </row>
    <row r="15" spans="1:12" ht="15" hidden="1" customHeight="1" x14ac:dyDescent="0.3">
      <c r="A15" s="118" t="s">
        <v>255</v>
      </c>
      <c r="B15" s="119" t="s">
        <v>256</v>
      </c>
      <c r="C15" s="120">
        <f>SUBTOTAL(9,C16:C24)</f>
        <v>28947</v>
      </c>
      <c r="D15" s="120">
        <f>SUBTOTAL(9,D16:D24)</f>
        <v>105000</v>
      </c>
      <c r="E15" s="120">
        <f>SUBTOTAL(9,E16:E24)</f>
        <v>4500</v>
      </c>
      <c r="F15" s="120">
        <f>G15-D15</f>
        <v>-105000</v>
      </c>
      <c r="G15" s="120">
        <f>SUBTOTAL(9,G16:G24)</f>
        <v>0</v>
      </c>
      <c r="H15" s="220">
        <f t="shared" si="0"/>
        <v>0.15545652399212354</v>
      </c>
      <c r="I15" s="221">
        <f t="shared" si="1"/>
        <v>4.2857142857142858E-2</v>
      </c>
      <c r="J15" s="21">
        <f>SUBTOTAL(9,J16:J24)</f>
        <v>105000</v>
      </c>
      <c r="K15" s="21">
        <f>SUBTOTAL(9,K16:K24)</f>
        <v>105000</v>
      </c>
      <c r="L15" s="21">
        <f>SUBTOTAL(9,L16:L24)</f>
        <v>0</v>
      </c>
    </row>
    <row r="16" spans="1:12" ht="30" hidden="1" customHeight="1" x14ac:dyDescent="0.3">
      <c r="A16" s="102"/>
      <c r="B16" s="103"/>
      <c r="C16" s="104"/>
      <c r="D16" s="123"/>
      <c r="E16" s="123"/>
      <c r="F16" s="123"/>
      <c r="G16" s="89"/>
      <c r="H16" s="220" t="str">
        <f t="shared" si="0"/>
        <v>-</v>
      </c>
      <c r="I16" s="221" t="str">
        <f t="shared" si="1"/>
        <v>-</v>
      </c>
      <c r="J16" s="13"/>
      <c r="K16" s="13"/>
      <c r="L16" s="13"/>
    </row>
    <row r="17" spans="1:12" ht="15" hidden="1" customHeight="1" x14ac:dyDescent="0.3">
      <c r="A17" s="124" t="s">
        <v>255</v>
      </c>
      <c r="B17" s="125" t="s">
        <v>256</v>
      </c>
      <c r="C17" s="126">
        <f>SUBTOTAL(9,C18:C23)</f>
        <v>28947</v>
      </c>
      <c r="D17" s="126">
        <f>SUBTOTAL(9,D18:D23)</f>
        <v>105000</v>
      </c>
      <c r="E17" s="126">
        <f>SUBTOTAL(9,E18:E23)</f>
        <v>4500</v>
      </c>
      <c r="F17" s="126">
        <f>G17-D17</f>
        <v>-105000</v>
      </c>
      <c r="G17" s="126">
        <f>SUBTOTAL(9,G18:G23)</f>
        <v>0</v>
      </c>
      <c r="H17" s="220">
        <f t="shared" si="0"/>
        <v>0.15545652399212354</v>
      </c>
      <c r="I17" s="221">
        <f t="shared" si="1"/>
        <v>4.2857142857142858E-2</v>
      </c>
      <c r="J17" s="18">
        <f>SUBTOTAL(9,J18:J23)</f>
        <v>105000</v>
      </c>
      <c r="K17" s="18">
        <f>SUBTOTAL(9,K18:K23)</f>
        <v>105000</v>
      </c>
      <c r="L17" s="18">
        <f>SUBTOTAL(9,L18:L23)</f>
        <v>0</v>
      </c>
    </row>
    <row r="18" spans="1:12" ht="22.5" hidden="1" customHeight="1" x14ac:dyDescent="0.3">
      <c r="A18" s="102"/>
      <c r="B18" s="103"/>
      <c r="C18" s="104"/>
      <c r="D18" s="123"/>
      <c r="E18" s="123"/>
      <c r="F18" s="123"/>
      <c r="G18" s="123"/>
      <c r="H18" s="220" t="str">
        <f t="shared" si="0"/>
        <v>-</v>
      </c>
      <c r="I18" s="221" t="str">
        <f t="shared" si="1"/>
        <v>-</v>
      </c>
      <c r="J18" s="70"/>
      <c r="K18" s="70"/>
      <c r="L18" s="70"/>
    </row>
    <row r="19" spans="1:12" ht="15" hidden="1" customHeight="1" x14ac:dyDescent="0.3">
      <c r="A19" s="131" t="s">
        <v>255</v>
      </c>
      <c r="B19" s="132" t="s">
        <v>256</v>
      </c>
      <c r="C19" s="123">
        <f>SUBTOTAL(9,C20:C22)</f>
        <v>28947</v>
      </c>
      <c r="D19" s="123">
        <f>SUBTOTAL(9,D20:D22)</f>
        <v>105000</v>
      </c>
      <c r="E19" s="123">
        <f>SUBTOTAL(9,E20:E22)</f>
        <v>4500</v>
      </c>
      <c r="F19" s="123">
        <f>G19-D19</f>
        <v>-105000</v>
      </c>
      <c r="G19" s="123">
        <f>SUBTOTAL(9,G20:G22)</f>
        <v>0</v>
      </c>
      <c r="H19" s="220">
        <f t="shared" si="0"/>
        <v>0.15545652399212354</v>
      </c>
      <c r="I19" s="221">
        <f t="shared" si="1"/>
        <v>4.2857142857142858E-2</v>
      </c>
      <c r="J19" s="70">
        <f>SUBTOTAL(9,J20:J22)</f>
        <v>105000</v>
      </c>
      <c r="K19" s="70">
        <f>SUBTOTAL(9,K20:K22)</f>
        <v>105000</v>
      </c>
      <c r="L19" s="70">
        <f>SUBTOTAL(9,L20:L22)</f>
        <v>0</v>
      </c>
    </row>
    <row r="20" spans="1:12" ht="30" hidden="1" customHeight="1" x14ac:dyDescent="0.3">
      <c r="A20" s="102"/>
      <c r="B20" s="103"/>
      <c r="C20" s="104"/>
      <c r="D20" s="133"/>
      <c r="E20" s="133"/>
      <c r="F20" s="133"/>
      <c r="G20" s="89"/>
      <c r="H20" s="220" t="str">
        <f t="shared" si="0"/>
        <v>-</v>
      </c>
      <c r="I20" s="221" t="str">
        <f t="shared" si="1"/>
        <v>-</v>
      </c>
      <c r="J20" s="13"/>
      <c r="K20" s="13"/>
      <c r="L20" s="13"/>
    </row>
    <row r="21" spans="1:12" ht="15" customHeight="1" x14ac:dyDescent="0.3">
      <c r="A21" s="167" t="s">
        <v>255</v>
      </c>
      <c r="B21" s="168" t="s">
        <v>483</v>
      </c>
      <c r="C21" s="169">
        <v>28947</v>
      </c>
      <c r="D21" s="169">
        <v>105000</v>
      </c>
      <c r="E21" s="399">
        <v>4500</v>
      </c>
      <c r="F21" s="169">
        <f>G21-D21</f>
        <v>-105000</v>
      </c>
      <c r="G21" s="169"/>
      <c r="H21" s="239">
        <f>IF(C21&lt;&gt;0,E21/C21,"-")*100</f>
        <v>15.545652399212354</v>
      </c>
      <c r="I21" s="400">
        <f>IF(D21&lt;&gt;0,E21/D21,"-")*100</f>
        <v>4.2857142857142856</v>
      </c>
      <c r="J21" s="3">
        <v>105000</v>
      </c>
      <c r="K21" s="24">
        <v>105000</v>
      </c>
      <c r="L21" s="24">
        <v>0</v>
      </c>
    </row>
    <row r="22" spans="1:12" hidden="1" x14ac:dyDescent="0.3">
      <c r="A22" s="102"/>
      <c r="B22" s="103"/>
      <c r="C22" s="104"/>
      <c r="D22" s="136"/>
      <c r="E22" s="277"/>
      <c r="F22" s="136"/>
      <c r="G22" s="136"/>
      <c r="H22" s="215" t="e">
        <f t="shared" ref="H22:H85" si="2">IF(C22&lt;&gt;0,E22/C22,"-")*100</f>
        <v>#VALUE!</v>
      </c>
      <c r="I22" s="216" t="e">
        <f t="shared" ref="I22:I85" si="3">IF(D22&lt;&gt;0,E22/D22,"-")*100</f>
        <v>#VALUE!</v>
      </c>
      <c r="J22" s="3"/>
      <c r="K22" s="3"/>
      <c r="L22" s="3"/>
    </row>
    <row r="23" spans="1:12" hidden="1" x14ac:dyDescent="0.3">
      <c r="A23" s="102"/>
      <c r="B23" s="103"/>
      <c r="C23" s="104"/>
      <c r="D23" s="104"/>
      <c r="E23" s="278"/>
      <c r="F23" s="104"/>
      <c r="G23" s="89"/>
      <c r="H23" s="215" t="e">
        <f t="shared" si="2"/>
        <v>#VALUE!</v>
      </c>
      <c r="I23" s="216" t="e">
        <f t="shared" si="3"/>
        <v>#VALUE!</v>
      </c>
      <c r="J23" s="13"/>
      <c r="K23" s="13"/>
      <c r="L23" s="13"/>
    </row>
    <row r="24" spans="1:12" ht="20.100000000000001" hidden="1" customHeight="1" x14ac:dyDescent="0.3">
      <c r="A24" s="102"/>
      <c r="B24" s="103"/>
      <c r="C24" s="104"/>
      <c r="D24" s="104"/>
      <c r="E24" s="278"/>
      <c r="F24" s="104"/>
      <c r="G24" s="89"/>
      <c r="H24" s="215" t="e">
        <f t="shared" si="2"/>
        <v>#VALUE!</v>
      </c>
      <c r="I24" s="216" t="e">
        <f t="shared" si="3"/>
        <v>#VALUE!</v>
      </c>
      <c r="J24" s="13"/>
      <c r="K24" s="13"/>
      <c r="L24" s="13"/>
    </row>
    <row r="25" spans="1:12" ht="20.100000000000001" hidden="1" customHeight="1" x14ac:dyDescent="0.3">
      <c r="A25" s="102"/>
      <c r="B25" s="103"/>
      <c r="C25" s="104"/>
      <c r="D25" s="104"/>
      <c r="E25" s="278"/>
      <c r="F25" s="104"/>
      <c r="G25" s="89"/>
      <c r="H25" s="215" t="e">
        <f t="shared" si="2"/>
        <v>#VALUE!</v>
      </c>
      <c r="I25" s="216" t="e">
        <f t="shared" si="3"/>
        <v>#VALUE!</v>
      </c>
      <c r="J25" s="13"/>
      <c r="K25" s="13"/>
      <c r="L25" s="13"/>
    </row>
    <row r="26" spans="1:12" ht="20.100000000000001" hidden="1" customHeight="1" x14ac:dyDescent="0.3">
      <c r="A26" s="102"/>
      <c r="B26" s="103"/>
      <c r="C26" s="104"/>
      <c r="D26" s="104"/>
      <c r="E26" s="278"/>
      <c r="F26" s="104"/>
      <c r="G26" s="89"/>
      <c r="H26" s="215" t="e">
        <f t="shared" si="2"/>
        <v>#VALUE!</v>
      </c>
      <c r="I26" s="216" t="e">
        <f t="shared" si="3"/>
        <v>#VALUE!</v>
      </c>
      <c r="J26" s="13"/>
      <c r="K26" s="13"/>
      <c r="L26" s="13"/>
    </row>
    <row r="27" spans="1:12" ht="20.100000000000001" hidden="1" customHeight="1" x14ac:dyDescent="0.3">
      <c r="A27" s="102"/>
      <c r="B27" s="103"/>
      <c r="C27" s="104"/>
      <c r="D27" s="104"/>
      <c r="E27" s="278"/>
      <c r="F27" s="104"/>
      <c r="G27" s="89"/>
      <c r="H27" s="215" t="e">
        <f t="shared" si="2"/>
        <v>#VALUE!</v>
      </c>
      <c r="I27" s="216" t="e">
        <f t="shared" si="3"/>
        <v>#VALUE!</v>
      </c>
      <c r="J27" s="13"/>
      <c r="K27" s="13"/>
      <c r="L27" s="13"/>
    </row>
    <row r="28" spans="1:12" ht="20.100000000000001" hidden="1" customHeight="1" x14ac:dyDescent="0.3">
      <c r="A28" s="102"/>
      <c r="B28" s="103"/>
      <c r="C28" s="104"/>
      <c r="D28" s="104"/>
      <c r="E28" s="278"/>
      <c r="F28" s="104"/>
      <c r="G28" s="89"/>
      <c r="H28" s="215" t="e">
        <f t="shared" si="2"/>
        <v>#VALUE!</v>
      </c>
      <c r="I28" s="216" t="e">
        <f t="shared" si="3"/>
        <v>#VALUE!</v>
      </c>
      <c r="J28" s="13"/>
      <c r="K28" s="13"/>
      <c r="L28" s="13"/>
    </row>
    <row r="29" spans="1:12" s="11" customFormat="1" ht="15" hidden="1" customHeight="1" x14ac:dyDescent="0.3">
      <c r="A29" s="92" t="s">
        <v>257</v>
      </c>
      <c r="B29" s="93" t="s">
        <v>258</v>
      </c>
      <c r="C29" s="94">
        <f>SUBTOTAL(9,C30:C50)</f>
        <v>1129277</v>
      </c>
      <c r="D29" s="94">
        <f>SUBTOTAL(9,D30:D50)</f>
        <v>1891200</v>
      </c>
      <c r="E29" s="387">
        <f>SUBTOTAL(9,E30:E50)</f>
        <v>919678</v>
      </c>
      <c r="F29" s="94">
        <f>G29-D29</f>
        <v>-1891200</v>
      </c>
      <c r="G29" s="94">
        <f>SUBTOTAL(9,G30:G50)</f>
        <v>0</v>
      </c>
      <c r="H29" s="215">
        <f t="shared" si="2"/>
        <v>81.439540520173523</v>
      </c>
      <c r="I29" s="216">
        <f t="shared" si="3"/>
        <v>48.6293358714044</v>
      </c>
      <c r="J29" s="10">
        <f>SUBTOTAL(9,J30:J50)</f>
        <v>1664400</v>
      </c>
      <c r="K29" s="10">
        <f>SUBTOTAL(9,K30:K50)</f>
        <v>1755800</v>
      </c>
      <c r="L29" s="10">
        <f>SUBTOTAL(9,L30:L50)</f>
        <v>0</v>
      </c>
    </row>
    <row r="30" spans="1:12" ht="30" hidden="1" customHeight="1" x14ac:dyDescent="0.3">
      <c r="A30" s="102"/>
      <c r="B30" s="165"/>
      <c r="C30" s="166"/>
      <c r="D30" s="166"/>
      <c r="E30" s="388"/>
      <c r="F30" s="166"/>
      <c r="G30" s="89"/>
      <c r="H30" s="215" t="e">
        <f t="shared" si="2"/>
        <v>#VALUE!</v>
      </c>
      <c r="I30" s="216" t="e">
        <f t="shared" si="3"/>
        <v>#VALUE!</v>
      </c>
      <c r="J30" s="13"/>
      <c r="K30" s="13"/>
      <c r="L30" s="13"/>
    </row>
    <row r="31" spans="1:12" s="11" customFormat="1" ht="15" hidden="1" customHeight="1" x14ac:dyDescent="0.3">
      <c r="A31" s="97" t="s">
        <v>257</v>
      </c>
      <c r="B31" s="98" t="s">
        <v>258</v>
      </c>
      <c r="C31" s="99">
        <f>SUBTOTAL(9,C32:C49)</f>
        <v>1129277</v>
      </c>
      <c r="D31" s="99">
        <f>SUBTOTAL(9,D32:D49)</f>
        <v>1891200</v>
      </c>
      <c r="E31" s="389">
        <f>SUBTOTAL(9,E32:E49)</f>
        <v>919678</v>
      </c>
      <c r="F31" s="99">
        <f>G31-D31</f>
        <v>-1891200</v>
      </c>
      <c r="G31" s="99">
        <f>SUBTOTAL(9,G32:G49)</f>
        <v>0</v>
      </c>
      <c r="H31" s="215">
        <f t="shared" si="2"/>
        <v>81.439540520173523</v>
      </c>
      <c r="I31" s="216">
        <f t="shared" si="3"/>
        <v>48.6293358714044</v>
      </c>
      <c r="J31" s="15">
        <f>SUBTOTAL(9,J32:J49)</f>
        <v>1664400</v>
      </c>
      <c r="K31" s="15">
        <f>SUBTOTAL(9,K32:K49)</f>
        <v>1755800</v>
      </c>
      <c r="L31" s="15">
        <f>SUBTOTAL(9,L32:L49)</f>
        <v>0</v>
      </c>
    </row>
    <row r="32" spans="1:12" ht="30" hidden="1" customHeight="1" x14ac:dyDescent="0.3">
      <c r="A32" s="102"/>
      <c r="B32" s="103"/>
      <c r="C32" s="104"/>
      <c r="D32" s="105"/>
      <c r="E32" s="390"/>
      <c r="F32" s="105"/>
      <c r="G32" s="89"/>
      <c r="H32" s="215" t="e">
        <f t="shared" si="2"/>
        <v>#VALUE!</v>
      </c>
      <c r="I32" s="216" t="e">
        <f t="shared" si="3"/>
        <v>#VALUE!</v>
      </c>
      <c r="J32" s="13"/>
      <c r="K32" s="13"/>
      <c r="L32" s="13"/>
    </row>
    <row r="33" spans="1:12" ht="15" hidden="1" customHeight="1" x14ac:dyDescent="0.3">
      <c r="A33" s="106" t="s">
        <v>257</v>
      </c>
      <c r="B33" s="107" t="s">
        <v>258</v>
      </c>
      <c r="C33" s="108">
        <f>SUBTOTAL(9,C34:C48)</f>
        <v>1129277</v>
      </c>
      <c r="D33" s="108">
        <f>SUBTOTAL(9,D34:D48)</f>
        <v>1891200</v>
      </c>
      <c r="E33" s="391">
        <f>SUBTOTAL(9,E34:E48)</f>
        <v>919678</v>
      </c>
      <c r="F33" s="108">
        <f>G33-D33</f>
        <v>-1891200</v>
      </c>
      <c r="G33" s="108">
        <f>SUBTOTAL(9,G34:G48)</f>
        <v>0</v>
      </c>
      <c r="H33" s="215">
        <f t="shared" si="2"/>
        <v>81.439540520173523</v>
      </c>
      <c r="I33" s="216">
        <f t="shared" si="3"/>
        <v>48.6293358714044</v>
      </c>
      <c r="J33" s="17">
        <f>SUBTOTAL(9,J34:J48)</f>
        <v>1664400</v>
      </c>
      <c r="K33" s="17">
        <f>SUBTOTAL(9,K34:K48)</f>
        <v>1755800</v>
      </c>
      <c r="L33" s="17">
        <f>SUBTOTAL(9,L34:L48)</f>
        <v>0</v>
      </c>
    </row>
    <row r="34" spans="1:12" ht="30" hidden="1" customHeight="1" x14ac:dyDescent="0.3">
      <c r="A34" s="102"/>
      <c r="B34" s="103"/>
      <c r="C34" s="104"/>
      <c r="D34" s="111"/>
      <c r="E34" s="392"/>
      <c r="F34" s="111"/>
      <c r="G34" s="89"/>
      <c r="H34" s="215" t="e">
        <f t="shared" si="2"/>
        <v>#VALUE!</v>
      </c>
      <c r="I34" s="216" t="e">
        <f t="shared" si="3"/>
        <v>#VALUE!</v>
      </c>
      <c r="J34" s="13"/>
      <c r="K34" s="13"/>
      <c r="L34" s="13"/>
    </row>
    <row r="35" spans="1:12" ht="15" hidden="1" customHeight="1" x14ac:dyDescent="0.3">
      <c r="A35" s="112" t="s">
        <v>257</v>
      </c>
      <c r="B35" s="113" t="s">
        <v>258</v>
      </c>
      <c r="C35" s="114">
        <f>SUBTOTAL(9,C36:C47)</f>
        <v>1129277</v>
      </c>
      <c r="D35" s="114">
        <f>SUBTOTAL(9,D36:D47)</f>
        <v>1891200</v>
      </c>
      <c r="E35" s="393">
        <f>SUBTOTAL(9,E36:E47)</f>
        <v>919678</v>
      </c>
      <c r="F35" s="114">
        <f>G35-D35</f>
        <v>-1891200</v>
      </c>
      <c r="G35" s="114">
        <f>SUBTOTAL(9,G36:G47)</f>
        <v>0</v>
      </c>
      <c r="H35" s="215">
        <f t="shared" si="2"/>
        <v>81.439540520173523</v>
      </c>
      <c r="I35" s="216">
        <f t="shared" si="3"/>
        <v>48.6293358714044</v>
      </c>
      <c r="J35" s="20">
        <f>SUBTOTAL(9,J36:J47)</f>
        <v>1664400</v>
      </c>
      <c r="K35" s="20">
        <f>SUBTOTAL(9,K36:K47)</f>
        <v>1755800</v>
      </c>
      <c r="L35" s="20">
        <f>SUBTOTAL(9,L36:L47)</f>
        <v>0</v>
      </c>
    </row>
    <row r="36" spans="1:12" ht="30" hidden="1" customHeight="1" x14ac:dyDescent="0.3">
      <c r="A36" s="102"/>
      <c r="B36" s="103"/>
      <c r="C36" s="104"/>
      <c r="D36" s="117"/>
      <c r="E36" s="394"/>
      <c r="F36" s="117"/>
      <c r="G36" s="89"/>
      <c r="H36" s="215" t="e">
        <f t="shared" si="2"/>
        <v>#VALUE!</v>
      </c>
      <c r="I36" s="216" t="e">
        <f t="shared" si="3"/>
        <v>#VALUE!</v>
      </c>
      <c r="J36" s="13"/>
      <c r="K36" s="13"/>
      <c r="L36" s="13"/>
    </row>
    <row r="37" spans="1:12" ht="15" hidden="1" customHeight="1" x14ac:dyDescent="0.3">
      <c r="A37" s="118" t="s">
        <v>257</v>
      </c>
      <c r="B37" s="119" t="s">
        <v>258</v>
      </c>
      <c r="C37" s="120">
        <f>SUBTOTAL(9,C38:C46)</f>
        <v>1129277</v>
      </c>
      <c r="D37" s="120">
        <f>SUBTOTAL(9,D38:D46)</f>
        <v>1891200</v>
      </c>
      <c r="E37" s="395">
        <f>SUBTOTAL(9,E38:E46)</f>
        <v>919678</v>
      </c>
      <c r="F37" s="120">
        <f>G37-D37</f>
        <v>-1891200</v>
      </c>
      <c r="G37" s="120">
        <f>SUBTOTAL(9,G38:G46)</f>
        <v>0</v>
      </c>
      <c r="H37" s="215">
        <f t="shared" si="2"/>
        <v>81.439540520173523</v>
      </c>
      <c r="I37" s="216">
        <f t="shared" si="3"/>
        <v>48.6293358714044</v>
      </c>
      <c r="J37" s="21">
        <f>SUBTOTAL(9,J38:J46)</f>
        <v>1664400</v>
      </c>
      <c r="K37" s="21">
        <f>SUBTOTAL(9,K38:K46)</f>
        <v>1755800</v>
      </c>
      <c r="L37" s="21">
        <f>SUBTOTAL(9,L38:L46)</f>
        <v>0</v>
      </c>
    </row>
    <row r="38" spans="1:12" ht="30" hidden="1" customHeight="1" x14ac:dyDescent="0.3">
      <c r="A38" s="102"/>
      <c r="B38" s="103"/>
      <c r="C38" s="104"/>
      <c r="D38" s="123"/>
      <c r="E38" s="396"/>
      <c r="F38" s="123"/>
      <c r="G38" s="89"/>
      <c r="H38" s="215" t="e">
        <f t="shared" si="2"/>
        <v>#VALUE!</v>
      </c>
      <c r="I38" s="216" t="e">
        <f t="shared" si="3"/>
        <v>#VALUE!</v>
      </c>
      <c r="J38" s="13"/>
      <c r="K38" s="13"/>
      <c r="L38" s="13"/>
    </row>
    <row r="39" spans="1:12" ht="15" hidden="1" customHeight="1" x14ac:dyDescent="0.3">
      <c r="A39" s="124" t="s">
        <v>257</v>
      </c>
      <c r="B39" s="125" t="s">
        <v>258</v>
      </c>
      <c r="C39" s="126">
        <f>SUBTOTAL(9,C40:C45)</f>
        <v>1129277</v>
      </c>
      <c r="D39" s="126">
        <f>SUBTOTAL(9,D40:D45)</f>
        <v>1891200</v>
      </c>
      <c r="E39" s="397">
        <f>SUBTOTAL(9,E40:E45)</f>
        <v>919678</v>
      </c>
      <c r="F39" s="126">
        <f>G39-D39</f>
        <v>-1891200</v>
      </c>
      <c r="G39" s="126">
        <f>SUBTOTAL(9,G40:G45)</f>
        <v>0</v>
      </c>
      <c r="H39" s="215">
        <f t="shared" si="2"/>
        <v>81.439540520173523</v>
      </c>
      <c r="I39" s="216">
        <f t="shared" si="3"/>
        <v>48.6293358714044</v>
      </c>
      <c r="J39" s="18">
        <f>SUBTOTAL(9,J40:J45)</f>
        <v>1664400</v>
      </c>
      <c r="K39" s="18">
        <f>SUBTOTAL(9,K40:K45)</f>
        <v>1755800</v>
      </c>
      <c r="L39" s="18">
        <f>SUBTOTAL(9,L40:L45)</f>
        <v>0</v>
      </c>
    </row>
    <row r="40" spans="1:12" ht="22.5" hidden="1" customHeight="1" x14ac:dyDescent="0.3">
      <c r="A40" s="102"/>
      <c r="B40" s="103"/>
      <c r="C40" s="104"/>
      <c r="D40" s="123"/>
      <c r="E40" s="396"/>
      <c r="F40" s="123"/>
      <c r="G40" s="123"/>
      <c r="H40" s="215" t="e">
        <f t="shared" si="2"/>
        <v>#VALUE!</v>
      </c>
      <c r="I40" s="216" t="e">
        <f t="shared" si="3"/>
        <v>#VALUE!</v>
      </c>
      <c r="J40" s="70"/>
      <c r="K40" s="70"/>
      <c r="L40" s="70"/>
    </row>
    <row r="41" spans="1:12" ht="15" hidden="1" customHeight="1" x14ac:dyDescent="0.3">
      <c r="A41" s="131" t="s">
        <v>257</v>
      </c>
      <c r="B41" s="132" t="s">
        <v>258</v>
      </c>
      <c r="C41" s="123">
        <f>SUBTOTAL(9,C42:C44)</f>
        <v>1129277</v>
      </c>
      <c r="D41" s="123">
        <f>SUBTOTAL(9,D42:D44)</f>
        <v>1891200</v>
      </c>
      <c r="E41" s="396">
        <f>SUBTOTAL(9,E42:E44)</f>
        <v>919678</v>
      </c>
      <c r="F41" s="123">
        <f>G41-D41</f>
        <v>-1891200</v>
      </c>
      <c r="G41" s="123">
        <f>SUBTOTAL(9,G42:G44)</f>
        <v>0</v>
      </c>
      <c r="H41" s="215">
        <f t="shared" si="2"/>
        <v>81.439540520173523</v>
      </c>
      <c r="I41" s="216">
        <f t="shared" si="3"/>
        <v>48.6293358714044</v>
      </c>
      <c r="J41" s="70">
        <f>SUBTOTAL(9,J42:J44)</f>
        <v>1664400</v>
      </c>
      <c r="K41" s="70">
        <f>SUBTOTAL(9,K42:K44)</f>
        <v>1755800</v>
      </c>
      <c r="L41" s="70">
        <f>SUBTOTAL(9,L42:L44)</f>
        <v>0</v>
      </c>
    </row>
    <row r="42" spans="1:12" ht="30" hidden="1" customHeight="1" x14ac:dyDescent="0.3">
      <c r="A42" s="102"/>
      <c r="B42" s="103"/>
      <c r="C42" s="104"/>
      <c r="D42" s="133"/>
      <c r="E42" s="398"/>
      <c r="F42" s="133"/>
      <c r="G42" s="89"/>
      <c r="H42" s="215" t="e">
        <f t="shared" si="2"/>
        <v>#VALUE!</v>
      </c>
      <c r="I42" s="216" t="e">
        <f t="shared" si="3"/>
        <v>#VALUE!</v>
      </c>
      <c r="J42" s="13"/>
      <c r="K42" s="13"/>
      <c r="L42" s="13"/>
    </row>
    <row r="43" spans="1:12" ht="15" customHeight="1" x14ac:dyDescent="0.3">
      <c r="A43" s="134" t="s">
        <v>257</v>
      </c>
      <c r="B43" s="135" t="s">
        <v>258</v>
      </c>
      <c r="C43" s="136">
        <v>1129277</v>
      </c>
      <c r="D43" s="136">
        <v>1891200</v>
      </c>
      <c r="E43" s="277">
        <v>919678</v>
      </c>
      <c r="F43" s="136">
        <f>G43-D43</f>
        <v>-1891200</v>
      </c>
      <c r="G43" s="136"/>
      <c r="H43" s="215">
        <f t="shared" si="2"/>
        <v>81.439540520173523</v>
      </c>
      <c r="I43" s="216">
        <f t="shared" si="3"/>
        <v>48.6293358714044</v>
      </c>
      <c r="J43" s="3">
        <v>1664400</v>
      </c>
      <c r="K43" s="24">
        <v>1755800</v>
      </c>
      <c r="L43" s="24">
        <v>0</v>
      </c>
    </row>
    <row r="44" spans="1:12" hidden="1" x14ac:dyDescent="0.3">
      <c r="A44" s="102"/>
      <c r="B44" s="103"/>
      <c r="C44" s="104"/>
      <c r="D44" s="136"/>
      <c r="E44" s="277"/>
      <c r="F44" s="136"/>
      <c r="G44" s="136"/>
      <c r="H44" s="215" t="e">
        <f t="shared" si="2"/>
        <v>#VALUE!</v>
      </c>
      <c r="I44" s="216" t="e">
        <f t="shared" si="3"/>
        <v>#VALUE!</v>
      </c>
      <c r="J44" s="3"/>
      <c r="K44" s="3"/>
      <c r="L44" s="3"/>
    </row>
    <row r="45" spans="1:12" hidden="1" x14ac:dyDescent="0.3">
      <c r="A45" s="102"/>
      <c r="B45" s="103"/>
      <c r="C45" s="104"/>
      <c r="D45" s="104"/>
      <c r="E45" s="278"/>
      <c r="F45" s="104"/>
      <c r="G45" s="89"/>
      <c r="H45" s="215" t="e">
        <f t="shared" si="2"/>
        <v>#VALUE!</v>
      </c>
      <c r="I45" s="216" t="e">
        <f t="shared" si="3"/>
        <v>#VALUE!</v>
      </c>
      <c r="J45" s="13"/>
      <c r="K45" s="13"/>
      <c r="L45" s="13"/>
    </row>
    <row r="46" spans="1:12" ht="20.100000000000001" hidden="1" customHeight="1" x14ac:dyDescent="0.3">
      <c r="A46" s="102"/>
      <c r="B46" s="103"/>
      <c r="C46" s="104"/>
      <c r="D46" s="104"/>
      <c r="E46" s="278"/>
      <c r="F46" s="104"/>
      <c r="G46" s="89"/>
      <c r="H46" s="215" t="e">
        <f t="shared" si="2"/>
        <v>#VALUE!</v>
      </c>
      <c r="I46" s="216" t="e">
        <f t="shared" si="3"/>
        <v>#VALUE!</v>
      </c>
      <c r="J46" s="13"/>
      <c r="K46" s="13"/>
      <c r="L46" s="13"/>
    </row>
    <row r="47" spans="1:12" ht="20.100000000000001" hidden="1" customHeight="1" x14ac:dyDescent="0.3">
      <c r="A47" s="102"/>
      <c r="B47" s="103"/>
      <c r="C47" s="104"/>
      <c r="D47" s="104"/>
      <c r="E47" s="278"/>
      <c r="F47" s="104"/>
      <c r="G47" s="89"/>
      <c r="H47" s="215" t="e">
        <f t="shared" si="2"/>
        <v>#VALUE!</v>
      </c>
      <c r="I47" s="216" t="e">
        <f t="shared" si="3"/>
        <v>#VALUE!</v>
      </c>
      <c r="J47" s="13"/>
      <c r="K47" s="13"/>
      <c r="L47" s="13"/>
    </row>
    <row r="48" spans="1:12" ht="20.100000000000001" hidden="1" customHeight="1" x14ac:dyDescent="0.3">
      <c r="A48" s="102"/>
      <c r="B48" s="103"/>
      <c r="C48" s="104"/>
      <c r="D48" s="104"/>
      <c r="E48" s="278"/>
      <c r="F48" s="104"/>
      <c r="G48" s="89"/>
      <c r="H48" s="215" t="e">
        <f t="shared" si="2"/>
        <v>#VALUE!</v>
      </c>
      <c r="I48" s="216" t="e">
        <f t="shared" si="3"/>
        <v>#VALUE!</v>
      </c>
      <c r="J48" s="13"/>
      <c r="K48" s="13"/>
      <c r="L48" s="13"/>
    </row>
    <row r="49" spans="1:12" ht="20.100000000000001" hidden="1" customHeight="1" x14ac:dyDescent="0.3">
      <c r="A49" s="102"/>
      <c r="B49" s="103"/>
      <c r="C49" s="104"/>
      <c r="D49" s="104"/>
      <c r="E49" s="278"/>
      <c r="F49" s="104"/>
      <c r="G49" s="89"/>
      <c r="H49" s="215" t="e">
        <f t="shared" si="2"/>
        <v>#VALUE!</v>
      </c>
      <c r="I49" s="216" t="e">
        <f t="shared" si="3"/>
        <v>#VALUE!</v>
      </c>
      <c r="J49" s="13"/>
      <c r="K49" s="13"/>
      <c r="L49" s="13"/>
    </row>
    <row r="50" spans="1:12" ht="20.100000000000001" hidden="1" customHeight="1" x14ac:dyDescent="0.3">
      <c r="A50" s="102"/>
      <c r="B50" s="103"/>
      <c r="C50" s="104"/>
      <c r="D50" s="104"/>
      <c r="E50" s="278"/>
      <c r="F50" s="104"/>
      <c r="G50" s="89"/>
      <c r="H50" s="215" t="e">
        <f t="shared" si="2"/>
        <v>#VALUE!</v>
      </c>
      <c r="I50" s="216" t="e">
        <f t="shared" si="3"/>
        <v>#VALUE!</v>
      </c>
      <c r="J50" s="13"/>
      <c r="K50" s="13"/>
      <c r="L50" s="13"/>
    </row>
    <row r="51" spans="1:12" s="11" customFormat="1" ht="15" hidden="1" customHeight="1" x14ac:dyDescent="0.3">
      <c r="A51" s="92" t="s">
        <v>259</v>
      </c>
      <c r="B51" s="93" t="s">
        <v>260</v>
      </c>
      <c r="C51" s="94">
        <f>SUBTOTAL(9,C52:C72)</f>
        <v>5334</v>
      </c>
      <c r="D51" s="94">
        <f>SUBTOTAL(9,D52:D72)</f>
        <v>236600</v>
      </c>
      <c r="E51" s="387">
        <f>SUBTOTAL(9,E52:E72)</f>
        <v>11187</v>
      </c>
      <c r="F51" s="94">
        <f>G51-D51</f>
        <v>-236600</v>
      </c>
      <c r="G51" s="94">
        <f>SUBTOTAL(9,G52:G72)</f>
        <v>0</v>
      </c>
      <c r="H51" s="215">
        <f t="shared" si="2"/>
        <v>209.73003374578178</v>
      </c>
      <c r="I51" s="216">
        <f t="shared" si="3"/>
        <v>4.7282333051563814</v>
      </c>
      <c r="J51" s="10">
        <f>SUBTOTAL(9,J52:J72)</f>
        <v>66600</v>
      </c>
      <c r="K51" s="10">
        <f>SUBTOTAL(9,K52:K72)</f>
        <v>66600</v>
      </c>
      <c r="L51" s="10">
        <f>SUBTOTAL(9,L52:L72)</f>
        <v>0</v>
      </c>
    </row>
    <row r="52" spans="1:12" ht="30" hidden="1" customHeight="1" x14ac:dyDescent="0.3">
      <c r="A52" s="102"/>
      <c r="B52" s="165"/>
      <c r="C52" s="166"/>
      <c r="D52" s="166"/>
      <c r="E52" s="388"/>
      <c r="F52" s="166"/>
      <c r="G52" s="89"/>
      <c r="H52" s="215" t="e">
        <f t="shared" si="2"/>
        <v>#VALUE!</v>
      </c>
      <c r="I52" s="216" t="e">
        <f t="shared" si="3"/>
        <v>#VALUE!</v>
      </c>
      <c r="J52" s="13"/>
      <c r="K52" s="13"/>
      <c r="L52" s="13"/>
    </row>
    <row r="53" spans="1:12" s="11" customFormat="1" ht="15" hidden="1" customHeight="1" x14ac:dyDescent="0.3">
      <c r="A53" s="97" t="s">
        <v>259</v>
      </c>
      <c r="B53" s="98" t="s">
        <v>260</v>
      </c>
      <c r="C53" s="99">
        <f>SUBTOTAL(9,C54:C71)</f>
        <v>5334</v>
      </c>
      <c r="D53" s="99">
        <f>SUBTOTAL(9,D54:D71)</f>
        <v>236600</v>
      </c>
      <c r="E53" s="389">
        <f>SUBTOTAL(9,E54:E71)</f>
        <v>11187</v>
      </c>
      <c r="F53" s="99">
        <f>G53-D53</f>
        <v>-236600</v>
      </c>
      <c r="G53" s="99">
        <f>SUBTOTAL(9,G54:G71)</f>
        <v>0</v>
      </c>
      <c r="H53" s="215">
        <f t="shared" si="2"/>
        <v>209.73003374578178</v>
      </c>
      <c r="I53" s="216">
        <f t="shared" si="3"/>
        <v>4.7282333051563814</v>
      </c>
      <c r="J53" s="15">
        <f>SUBTOTAL(9,J54:J71)</f>
        <v>66600</v>
      </c>
      <c r="K53" s="15">
        <f>SUBTOTAL(9,K54:K71)</f>
        <v>66600</v>
      </c>
      <c r="L53" s="15">
        <f>SUBTOTAL(9,L54:L71)</f>
        <v>0</v>
      </c>
    </row>
    <row r="54" spans="1:12" ht="30" hidden="1" customHeight="1" x14ac:dyDescent="0.3">
      <c r="A54" s="102"/>
      <c r="B54" s="103"/>
      <c r="C54" s="104"/>
      <c r="D54" s="105"/>
      <c r="E54" s="390"/>
      <c r="F54" s="105"/>
      <c r="G54" s="89"/>
      <c r="H54" s="215" t="e">
        <f t="shared" si="2"/>
        <v>#VALUE!</v>
      </c>
      <c r="I54" s="216" t="e">
        <f t="shared" si="3"/>
        <v>#VALUE!</v>
      </c>
      <c r="J54" s="13"/>
      <c r="K54" s="13"/>
      <c r="L54" s="13"/>
    </row>
    <row r="55" spans="1:12" ht="15" hidden="1" customHeight="1" x14ac:dyDescent="0.3">
      <c r="A55" s="106" t="s">
        <v>259</v>
      </c>
      <c r="B55" s="107" t="s">
        <v>260</v>
      </c>
      <c r="C55" s="108">
        <f>SUBTOTAL(9,C56:C70)</f>
        <v>5334</v>
      </c>
      <c r="D55" s="108">
        <f>SUBTOTAL(9,D56:D70)</f>
        <v>236600</v>
      </c>
      <c r="E55" s="391">
        <f>SUBTOTAL(9,E56:E70)</f>
        <v>11187</v>
      </c>
      <c r="F55" s="108">
        <f>G55-D55</f>
        <v>-236600</v>
      </c>
      <c r="G55" s="108">
        <f>SUBTOTAL(9,G56:G70)</f>
        <v>0</v>
      </c>
      <c r="H55" s="215">
        <f t="shared" si="2"/>
        <v>209.73003374578178</v>
      </c>
      <c r="I55" s="216">
        <f t="shared" si="3"/>
        <v>4.7282333051563814</v>
      </c>
      <c r="J55" s="17">
        <f>SUBTOTAL(9,J56:J70)</f>
        <v>66600</v>
      </c>
      <c r="K55" s="17">
        <f>SUBTOTAL(9,K56:K70)</f>
        <v>66600</v>
      </c>
      <c r="L55" s="17">
        <f>SUBTOTAL(9,L56:L70)</f>
        <v>0</v>
      </c>
    </row>
    <row r="56" spans="1:12" ht="30" hidden="1" customHeight="1" x14ac:dyDescent="0.3">
      <c r="A56" s="102"/>
      <c r="B56" s="103"/>
      <c r="C56" s="104"/>
      <c r="D56" s="111"/>
      <c r="E56" s="392"/>
      <c r="F56" s="111"/>
      <c r="G56" s="89"/>
      <c r="H56" s="215" t="e">
        <f t="shared" si="2"/>
        <v>#VALUE!</v>
      </c>
      <c r="I56" s="216" t="e">
        <f t="shared" si="3"/>
        <v>#VALUE!</v>
      </c>
      <c r="J56" s="13"/>
      <c r="K56" s="13"/>
      <c r="L56" s="13"/>
    </row>
    <row r="57" spans="1:12" ht="15" hidden="1" customHeight="1" x14ac:dyDescent="0.3">
      <c r="A57" s="112" t="s">
        <v>259</v>
      </c>
      <c r="B57" s="113" t="s">
        <v>260</v>
      </c>
      <c r="C57" s="114">
        <f>SUBTOTAL(9,C58:C69)</f>
        <v>5334</v>
      </c>
      <c r="D57" s="114">
        <f>SUBTOTAL(9,D58:D69)</f>
        <v>236600</v>
      </c>
      <c r="E57" s="393">
        <f>SUBTOTAL(9,E58:E69)</f>
        <v>11187</v>
      </c>
      <c r="F57" s="114">
        <f>G57-D57</f>
        <v>-236600</v>
      </c>
      <c r="G57" s="114">
        <f>SUBTOTAL(9,G58:G69)</f>
        <v>0</v>
      </c>
      <c r="H57" s="215">
        <f t="shared" si="2"/>
        <v>209.73003374578178</v>
      </c>
      <c r="I57" s="216">
        <f t="shared" si="3"/>
        <v>4.7282333051563814</v>
      </c>
      <c r="J57" s="20">
        <f>SUBTOTAL(9,J58:J69)</f>
        <v>66600</v>
      </c>
      <c r="K57" s="20">
        <f>SUBTOTAL(9,K58:K69)</f>
        <v>66600</v>
      </c>
      <c r="L57" s="20">
        <f>SUBTOTAL(9,L58:L69)</f>
        <v>0</v>
      </c>
    </row>
    <row r="58" spans="1:12" ht="30" hidden="1" customHeight="1" x14ac:dyDescent="0.3">
      <c r="A58" s="102"/>
      <c r="B58" s="103"/>
      <c r="C58" s="104"/>
      <c r="D58" s="117"/>
      <c r="E58" s="394"/>
      <c r="F58" s="117"/>
      <c r="G58" s="89"/>
      <c r="H58" s="215" t="e">
        <f t="shared" si="2"/>
        <v>#VALUE!</v>
      </c>
      <c r="I58" s="216" t="e">
        <f t="shared" si="3"/>
        <v>#VALUE!</v>
      </c>
      <c r="J58" s="13"/>
      <c r="K58" s="13"/>
      <c r="L58" s="13"/>
    </row>
    <row r="59" spans="1:12" ht="15" hidden="1" customHeight="1" x14ac:dyDescent="0.3">
      <c r="A59" s="118" t="s">
        <v>259</v>
      </c>
      <c r="B59" s="119" t="s">
        <v>260</v>
      </c>
      <c r="C59" s="120">
        <f>SUBTOTAL(9,C60:C68)</f>
        <v>5334</v>
      </c>
      <c r="D59" s="120">
        <f>SUBTOTAL(9,D60:D68)</f>
        <v>236600</v>
      </c>
      <c r="E59" s="395">
        <f>SUBTOTAL(9,E60:E68)</f>
        <v>11187</v>
      </c>
      <c r="F59" s="120">
        <f>G59-D59</f>
        <v>-236600</v>
      </c>
      <c r="G59" s="120">
        <f>SUBTOTAL(9,G60:G68)</f>
        <v>0</v>
      </c>
      <c r="H59" s="215">
        <f t="shared" si="2"/>
        <v>209.73003374578178</v>
      </c>
      <c r="I59" s="216">
        <f t="shared" si="3"/>
        <v>4.7282333051563814</v>
      </c>
      <c r="J59" s="21">
        <f>SUBTOTAL(9,J60:J68)</f>
        <v>66600</v>
      </c>
      <c r="K59" s="21">
        <f>SUBTOTAL(9,K60:K68)</f>
        <v>66600</v>
      </c>
      <c r="L59" s="21">
        <f>SUBTOTAL(9,L60:L68)</f>
        <v>0</v>
      </c>
    </row>
    <row r="60" spans="1:12" ht="30" hidden="1" customHeight="1" x14ac:dyDescent="0.3">
      <c r="A60" s="102"/>
      <c r="B60" s="103"/>
      <c r="C60" s="104"/>
      <c r="D60" s="123"/>
      <c r="E60" s="396"/>
      <c r="F60" s="123"/>
      <c r="G60" s="89"/>
      <c r="H60" s="215" t="e">
        <f t="shared" si="2"/>
        <v>#VALUE!</v>
      </c>
      <c r="I60" s="216" t="e">
        <f t="shared" si="3"/>
        <v>#VALUE!</v>
      </c>
      <c r="J60" s="13"/>
      <c r="K60" s="13"/>
      <c r="L60" s="13"/>
    </row>
    <row r="61" spans="1:12" ht="15" hidden="1" customHeight="1" x14ac:dyDescent="0.3">
      <c r="A61" s="124" t="s">
        <v>259</v>
      </c>
      <c r="B61" s="125" t="s">
        <v>260</v>
      </c>
      <c r="C61" s="126">
        <f>SUBTOTAL(9,C62:C67)</f>
        <v>5334</v>
      </c>
      <c r="D61" s="126">
        <f>SUBTOTAL(9,D62:D67)</f>
        <v>236600</v>
      </c>
      <c r="E61" s="397">
        <f>SUBTOTAL(9,E62:E67)</f>
        <v>11187</v>
      </c>
      <c r="F61" s="126">
        <f>G61-D61</f>
        <v>-236600</v>
      </c>
      <c r="G61" s="126">
        <f>SUBTOTAL(9,G62:G67)</f>
        <v>0</v>
      </c>
      <c r="H61" s="215">
        <f t="shared" si="2"/>
        <v>209.73003374578178</v>
      </c>
      <c r="I61" s="216">
        <f t="shared" si="3"/>
        <v>4.7282333051563814</v>
      </c>
      <c r="J61" s="18">
        <f>SUBTOTAL(9,J62:J67)</f>
        <v>66600</v>
      </c>
      <c r="K61" s="18">
        <f>SUBTOTAL(9,K62:K67)</f>
        <v>66600</v>
      </c>
      <c r="L61" s="18">
        <f>SUBTOTAL(9,L62:L67)</f>
        <v>0</v>
      </c>
    </row>
    <row r="62" spans="1:12" ht="22.5" hidden="1" customHeight="1" x14ac:dyDescent="0.3">
      <c r="A62" s="102"/>
      <c r="B62" s="103"/>
      <c r="C62" s="104"/>
      <c r="D62" s="123"/>
      <c r="E62" s="396"/>
      <c r="F62" s="123"/>
      <c r="G62" s="123"/>
      <c r="H62" s="215" t="e">
        <f t="shared" si="2"/>
        <v>#VALUE!</v>
      </c>
      <c r="I62" s="216" t="e">
        <f t="shared" si="3"/>
        <v>#VALUE!</v>
      </c>
      <c r="J62" s="70"/>
      <c r="K62" s="70"/>
      <c r="L62" s="70"/>
    </row>
    <row r="63" spans="1:12" ht="15" hidden="1" customHeight="1" x14ac:dyDescent="0.3">
      <c r="A63" s="131" t="s">
        <v>259</v>
      </c>
      <c r="B63" s="132" t="s">
        <v>260</v>
      </c>
      <c r="C63" s="123">
        <f>SUBTOTAL(9,C64:C66)</f>
        <v>5334</v>
      </c>
      <c r="D63" s="123">
        <f>SUBTOTAL(9,D64:D66)</f>
        <v>236600</v>
      </c>
      <c r="E63" s="396">
        <f>SUBTOTAL(9,E64:E66)</f>
        <v>11187</v>
      </c>
      <c r="F63" s="123">
        <f>G63-D63</f>
        <v>-236600</v>
      </c>
      <c r="G63" s="123">
        <f>SUBTOTAL(9,G64:G66)</f>
        <v>0</v>
      </c>
      <c r="H63" s="215">
        <f t="shared" si="2"/>
        <v>209.73003374578178</v>
      </c>
      <c r="I63" s="216">
        <f t="shared" si="3"/>
        <v>4.7282333051563814</v>
      </c>
      <c r="J63" s="70">
        <f>SUBTOTAL(9,J64:J66)</f>
        <v>66600</v>
      </c>
      <c r="K63" s="70">
        <f>SUBTOTAL(9,K64:K66)</f>
        <v>66600</v>
      </c>
      <c r="L63" s="70">
        <f>SUBTOTAL(9,L64:L66)</f>
        <v>0</v>
      </c>
    </row>
    <row r="64" spans="1:12" ht="30" hidden="1" customHeight="1" x14ac:dyDescent="0.3">
      <c r="A64" s="102"/>
      <c r="B64" s="103"/>
      <c r="C64" s="104"/>
      <c r="D64" s="133"/>
      <c r="E64" s="398"/>
      <c r="F64" s="133"/>
      <c r="G64" s="89"/>
      <c r="H64" s="215" t="e">
        <f t="shared" si="2"/>
        <v>#VALUE!</v>
      </c>
      <c r="I64" s="216" t="e">
        <f t="shared" si="3"/>
        <v>#VALUE!</v>
      </c>
      <c r="J64" s="13"/>
      <c r="K64" s="13"/>
      <c r="L64" s="13"/>
    </row>
    <row r="65" spans="1:12" ht="15" customHeight="1" x14ac:dyDescent="0.3">
      <c r="A65" s="134" t="s">
        <v>259</v>
      </c>
      <c r="B65" s="135" t="s">
        <v>260</v>
      </c>
      <c r="C65" s="136">
        <v>5334</v>
      </c>
      <c r="D65" s="136">
        <v>236600</v>
      </c>
      <c r="E65" s="277">
        <v>11187</v>
      </c>
      <c r="F65" s="136">
        <f>G65-D65</f>
        <v>-236600</v>
      </c>
      <c r="G65" s="136"/>
      <c r="H65" s="215">
        <f t="shared" si="2"/>
        <v>209.73003374578178</v>
      </c>
      <c r="I65" s="216">
        <f t="shared" si="3"/>
        <v>4.7282333051563814</v>
      </c>
      <c r="J65" s="3">
        <v>66600</v>
      </c>
      <c r="K65" s="24">
        <v>66600</v>
      </c>
      <c r="L65" s="24">
        <v>0</v>
      </c>
    </row>
    <row r="66" spans="1:12" hidden="1" x14ac:dyDescent="0.3">
      <c r="A66" s="102"/>
      <c r="B66" s="103"/>
      <c r="C66" s="104"/>
      <c r="D66" s="136"/>
      <c r="E66" s="277"/>
      <c r="F66" s="136"/>
      <c r="G66" s="136"/>
      <c r="H66" s="215" t="e">
        <f t="shared" si="2"/>
        <v>#VALUE!</v>
      </c>
      <c r="I66" s="216" t="e">
        <f t="shared" si="3"/>
        <v>#VALUE!</v>
      </c>
      <c r="J66" s="3"/>
      <c r="K66" s="3"/>
      <c r="L66" s="3"/>
    </row>
    <row r="67" spans="1:12" hidden="1" x14ac:dyDescent="0.3">
      <c r="A67" s="102"/>
      <c r="B67" s="103"/>
      <c r="C67" s="104"/>
      <c r="D67" s="104"/>
      <c r="E67" s="278"/>
      <c r="F67" s="104"/>
      <c r="G67" s="89"/>
      <c r="H67" s="215" t="e">
        <f t="shared" si="2"/>
        <v>#VALUE!</v>
      </c>
      <c r="I67" s="216" t="e">
        <f t="shared" si="3"/>
        <v>#VALUE!</v>
      </c>
      <c r="J67" s="13"/>
      <c r="K67" s="13"/>
      <c r="L67" s="13"/>
    </row>
    <row r="68" spans="1:12" ht="20.100000000000001" hidden="1" customHeight="1" x14ac:dyDescent="0.3">
      <c r="A68" s="102"/>
      <c r="B68" s="103"/>
      <c r="C68" s="104"/>
      <c r="D68" s="104"/>
      <c r="E68" s="278"/>
      <c r="F68" s="104"/>
      <c r="G68" s="89"/>
      <c r="H68" s="215" t="e">
        <f t="shared" si="2"/>
        <v>#VALUE!</v>
      </c>
      <c r="I68" s="216" t="e">
        <f t="shared" si="3"/>
        <v>#VALUE!</v>
      </c>
      <c r="J68" s="13"/>
      <c r="K68" s="13"/>
      <c r="L68" s="13"/>
    </row>
    <row r="69" spans="1:12" ht="20.100000000000001" hidden="1" customHeight="1" x14ac:dyDescent="0.3">
      <c r="A69" s="102"/>
      <c r="B69" s="103"/>
      <c r="C69" s="104"/>
      <c r="D69" s="104"/>
      <c r="E69" s="278"/>
      <c r="F69" s="104"/>
      <c r="G69" s="89"/>
      <c r="H69" s="215" t="e">
        <f t="shared" si="2"/>
        <v>#VALUE!</v>
      </c>
      <c r="I69" s="216" t="e">
        <f t="shared" si="3"/>
        <v>#VALUE!</v>
      </c>
      <c r="J69" s="13"/>
      <c r="K69" s="13"/>
      <c r="L69" s="13"/>
    </row>
    <row r="70" spans="1:12" ht="20.100000000000001" hidden="1" customHeight="1" x14ac:dyDescent="0.3">
      <c r="A70" s="102"/>
      <c r="B70" s="103"/>
      <c r="C70" s="104"/>
      <c r="D70" s="104"/>
      <c r="E70" s="278"/>
      <c r="F70" s="104"/>
      <c r="G70" s="89"/>
      <c r="H70" s="215" t="e">
        <f t="shared" si="2"/>
        <v>#VALUE!</v>
      </c>
      <c r="I70" s="216" t="e">
        <f t="shared" si="3"/>
        <v>#VALUE!</v>
      </c>
      <c r="J70" s="13"/>
      <c r="K70" s="13"/>
      <c r="L70" s="13"/>
    </row>
    <row r="71" spans="1:12" ht="20.100000000000001" hidden="1" customHeight="1" x14ac:dyDescent="0.3">
      <c r="A71" s="102"/>
      <c r="B71" s="103"/>
      <c r="C71" s="104"/>
      <c r="D71" s="104"/>
      <c r="E71" s="278"/>
      <c r="F71" s="104"/>
      <c r="G71" s="89"/>
      <c r="H71" s="215" t="e">
        <f t="shared" si="2"/>
        <v>#VALUE!</v>
      </c>
      <c r="I71" s="216" t="e">
        <f t="shared" si="3"/>
        <v>#VALUE!</v>
      </c>
      <c r="J71" s="13"/>
      <c r="K71" s="13"/>
      <c r="L71" s="13"/>
    </row>
    <row r="72" spans="1:12" ht="20.100000000000001" hidden="1" customHeight="1" x14ac:dyDescent="0.3">
      <c r="A72" s="102"/>
      <c r="B72" s="103"/>
      <c r="C72" s="104"/>
      <c r="D72" s="104"/>
      <c r="E72" s="278"/>
      <c r="F72" s="104"/>
      <c r="G72" s="89"/>
      <c r="H72" s="215" t="e">
        <f t="shared" si="2"/>
        <v>#VALUE!</v>
      </c>
      <c r="I72" s="216" t="e">
        <f t="shared" si="3"/>
        <v>#VALUE!</v>
      </c>
      <c r="J72" s="13"/>
      <c r="K72" s="13"/>
      <c r="L72" s="13"/>
    </row>
    <row r="73" spans="1:12" s="11" customFormat="1" ht="15" hidden="1" customHeight="1" x14ac:dyDescent="0.3">
      <c r="A73" s="92" t="s">
        <v>261</v>
      </c>
      <c r="B73" s="93" t="s">
        <v>262</v>
      </c>
      <c r="C73" s="94">
        <f>SUBTOTAL(9,C74:C94)</f>
        <v>40000</v>
      </c>
      <c r="D73" s="94">
        <f>SUBTOTAL(9,D74:D94)</f>
        <v>258000</v>
      </c>
      <c r="E73" s="387">
        <f>SUBTOTAL(9,E74:E94)</f>
        <v>50000</v>
      </c>
      <c r="F73" s="94">
        <f>G73-D73</f>
        <v>-258000</v>
      </c>
      <c r="G73" s="94">
        <f>SUBTOTAL(9,G74:G94)</f>
        <v>0</v>
      </c>
      <c r="H73" s="215">
        <f t="shared" si="2"/>
        <v>125</v>
      </c>
      <c r="I73" s="216">
        <f t="shared" si="3"/>
        <v>19.379844961240313</v>
      </c>
      <c r="J73" s="10">
        <f>SUBTOTAL(9,J74:J94)</f>
        <v>250000</v>
      </c>
      <c r="K73" s="10">
        <f>SUBTOTAL(9,K74:K94)</f>
        <v>250000</v>
      </c>
      <c r="L73" s="10">
        <f>SUBTOTAL(9,L74:L94)</f>
        <v>0</v>
      </c>
    </row>
    <row r="74" spans="1:12" ht="30" hidden="1" customHeight="1" x14ac:dyDescent="0.3">
      <c r="A74" s="102"/>
      <c r="B74" s="165"/>
      <c r="C74" s="166"/>
      <c r="D74" s="166"/>
      <c r="E74" s="388"/>
      <c r="F74" s="166"/>
      <c r="G74" s="89"/>
      <c r="H74" s="215" t="e">
        <f t="shared" si="2"/>
        <v>#VALUE!</v>
      </c>
      <c r="I74" s="216" t="e">
        <f t="shared" si="3"/>
        <v>#VALUE!</v>
      </c>
      <c r="J74" s="13"/>
      <c r="K74" s="13"/>
      <c r="L74" s="13"/>
    </row>
    <row r="75" spans="1:12" s="11" customFormat="1" ht="15" hidden="1" customHeight="1" x14ac:dyDescent="0.3">
      <c r="A75" s="97" t="s">
        <v>261</v>
      </c>
      <c r="B75" s="98" t="s">
        <v>262</v>
      </c>
      <c r="C75" s="99">
        <f>SUBTOTAL(9,C76:C93)</f>
        <v>40000</v>
      </c>
      <c r="D75" s="99">
        <f>SUBTOTAL(9,D76:D93)</f>
        <v>258000</v>
      </c>
      <c r="E75" s="389">
        <f>SUBTOTAL(9,E76:E93)</f>
        <v>50000</v>
      </c>
      <c r="F75" s="99">
        <f>G75-D75</f>
        <v>-258000</v>
      </c>
      <c r="G75" s="99">
        <f>SUBTOTAL(9,G76:G93)</f>
        <v>0</v>
      </c>
      <c r="H75" s="215">
        <f t="shared" si="2"/>
        <v>125</v>
      </c>
      <c r="I75" s="216">
        <f t="shared" si="3"/>
        <v>19.379844961240313</v>
      </c>
      <c r="J75" s="15">
        <f>SUBTOTAL(9,J76:J93)</f>
        <v>250000</v>
      </c>
      <c r="K75" s="15">
        <f>SUBTOTAL(9,K76:K93)</f>
        <v>250000</v>
      </c>
      <c r="L75" s="15">
        <f>SUBTOTAL(9,L76:L93)</f>
        <v>0</v>
      </c>
    </row>
    <row r="76" spans="1:12" ht="30" hidden="1" customHeight="1" x14ac:dyDescent="0.3">
      <c r="A76" s="102"/>
      <c r="B76" s="103"/>
      <c r="C76" s="104"/>
      <c r="D76" s="105"/>
      <c r="E76" s="390"/>
      <c r="F76" s="105"/>
      <c r="G76" s="89"/>
      <c r="H76" s="215" t="e">
        <f t="shared" si="2"/>
        <v>#VALUE!</v>
      </c>
      <c r="I76" s="216" t="e">
        <f t="shared" si="3"/>
        <v>#VALUE!</v>
      </c>
      <c r="J76" s="13"/>
      <c r="K76" s="13"/>
      <c r="L76" s="13"/>
    </row>
    <row r="77" spans="1:12" ht="15" hidden="1" customHeight="1" x14ac:dyDescent="0.3">
      <c r="A77" s="106" t="s">
        <v>261</v>
      </c>
      <c r="B77" s="107" t="s">
        <v>262</v>
      </c>
      <c r="C77" s="108">
        <f>SUBTOTAL(9,C78:C92)</f>
        <v>40000</v>
      </c>
      <c r="D77" s="108">
        <f>SUBTOTAL(9,D78:D92)</f>
        <v>258000</v>
      </c>
      <c r="E77" s="391">
        <f>SUBTOTAL(9,E78:E92)</f>
        <v>50000</v>
      </c>
      <c r="F77" s="108">
        <f>G77-D77</f>
        <v>-258000</v>
      </c>
      <c r="G77" s="108">
        <f>SUBTOTAL(9,G78:G92)</f>
        <v>0</v>
      </c>
      <c r="H77" s="215">
        <f t="shared" si="2"/>
        <v>125</v>
      </c>
      <c r="I77" s="216">
        <f t="shared" si="3"/>
        <v>19.379844961240313</v>
      </c>
      <c r="J77" s="17">
        <f>SUBTOTAL(9,J78:J92)</f>
        <v>250000</v>
      </c>
      <c r="K77" s="17">
        <f>SUBTOTAL(9,K78:K92)</f>
        <v>250000</v>
      </c>
      <c r="L77" s="17">
        <f>SUBTOTAL(9,L78:L92)</f>
        <v>0</v>
      </c>
    </row>
    <row r="78" spans="1:12" ht="30" hidden="1" customHeight="1" x14ac:dyDescent="0.3">
      <c r="A78" s="102"/>
      <c r="B78" s="103"/>
      <c r="C78" s="104"/>
      <c r="D78" s="111"/>
      <c r="E78" s="392"/>
      <c r="F78" s="111"/>
      <c r="G78" s="89"/>
      <c r="H78" s="215" t="e">
        <f t="shared" si="2"/>
        <v>#VALUE!</v>
      </c>
      <c r="I78" s="216" t="e">
        <f t="shared" si="3"/>
        <v>#VALUE!</v>
      </c>
      <c r="J78" s="13"/>
      <c r="K78" s="13"/>
      <c r="L78" s="13"/>
    </row>
    <row r="79" spans="1:12" ht="15" hidden="1" customHeight="1" x14ac:dyDescent="0.3">
      <c r="A79" s="112" t="s">
        <v>261</v>
      </c>
      <c r="B79" s="113" t="s">
        <v>262</v>
      </c>
      <c r="C79" s="114">
        <f>SUBTOTAL(9,C80:C91)</f>
        <v>40000</v>
      </c>
      <c r="D79" s="114">
        <f>SUBTOTAL(9,D80:D91)</f>
        <v>258000</v>
      </c>
      <c r="E79" s="393">
        <f>SUBTOTAL(9,E80:E91)</f>
        <v>50000</v>
      </c>
      <c r="F79" s="114">
        <f>G79-D79</f>
        <v>-258000</v>
      </c>
      <c r="G79" s="114">
        <f>SUBTOTAL(9,G80:G91)</f>
        <v>0</v>
      </c>
      <c r="H79" s="215">
        <f t="shared" si="2"/>
        <v>125</v>
      </c>
      <c r="I79" s="216">
        <f t="shared" si="3"/>
        <v>19.379844961240313</v>
      </c>
      <c r="J79" s="20">
        <f>SUBTOTAL(9,J80:J91)</f>
        <v>250000</v>
      </c>
      <c r="K79" s="20">
        <f>SUBTOTAL(9,K80:K91)</f>
        <v>250000</v>
      </c>
      <c r="L79" s="20">
        <f>SUBTOTAL(9,L80:L91)</f>
        <v>0</v>
      </c>
    </row>
    <row r="80" spans="1:12" ht="30" hidden="1" customHeight="1" x14ac:dyDescent="0.3">
      <c r="A80" s="102"/>
      <c r="B80" s="103"/>
      <c r="C80" s="104"/>
      <c r="D80" s="117"/>
      <c r="E80" s="394"/>
      <c r="F80" s="117"/>
      <c r="G80" s="89"/>
      <c r="H80" s="215" t="e">
        <f t="shared" si="2"/>
        <v>#VALUE!</v>
      </c>
      <c r="I80" s="216" t="e">
        <f t="shared" si="3"/>
        <v>#VALUE!</v>
      </c>
      <c r="J80" s="13"/>
      <c r="K80" s="13"/>
      <c r="L80" s="13"/>
    </row>
    <row r="81" spans="1:12" ht="15" hidden="1" customHeight="1" x14ac:dyDescent="0.3">
      <c r="A81" s="118" t="s">
        <v>261</v>
      </c>
      <c r="B81" s="119" t="s">
        <v>262</v>
      </c>
      <c r="C81" s="120">
        <f>SUBTOTAL(9,C82:C90)</f>
        <v>40000</v>
      </c>
      <c r="D81" s="120">
        <f>SUBTOTAL(9,D82:D90)</f>
        <v>258000</v>
      </c>
      <c r="E81" s="395">
        <f>SUBTOTAL(9,E82:E90)</f>
        <v>50000</v>
      </c>
      <c r="F81" s="120">
        <f>G81-D81</f>
        <v>-258000</v>
      </c>
      <c r="G81" s="120">
        <f>SUBTOTAL(9,G82:G90)</f>
        <v>0</v>
      </c>
      <c r="H81" s="215">
        <f t="shared" si="2"/>
        <v>125</v>
      </c>
      <c r="I81" s="216">
        <f t="shared" si="3"/>
        <v>19.379844961240313</v>
      </c>
      <c r="J81" s="21">
        <f>SUBTOTAL(9,J82:J90)</f>
        <v>250000</v>
      </c>
      <c r="K81" s="21">
        <f>SUBTOTAL(9,K82:K90)</f>
        <v>250000</v>
      </c>
      <c r="L81" s="21">
        <f>SUBTOTAL(9,L82:L90)</f>
        <v>0</v>
      </c>
    </row>
    <row r="82" spans="1:12" ht="30" hidden="1" customHeight="1" x14ac:dyDescent="0.3">
      <c r="A82" s="102"/>
      <c r="B82" s="103"/>
      <c r="C82" s="104"/>
      <c r="D82" s="123"/>
      <c r="E82" s="396"/>
      <c r="F82" s="123"/>
      <c r="G82" s="89"/>
      <c r="H82" s="215" t="e">
        <f t="shared" si="2"/>
        <v>#VALUE!</v>
      </c>
      <c r="I82" s="216" t="e">
        <f t="shared" si="3"/>
        <v>#VALUE!</v>
      </c>
      <c r="J82" s="13"/>
      <c r="K82" s="13"/>
      <c r="L82" s="13"/>
    </row>
    <row r="83" spans="1:12" ht="15" hidden="1" customHeight="1" x14ac:dyDescent="0.3">
      <c r="A83" s="124" t="s">
        <v>261</v>
      </c>
      <c r="B83" s="125" t="s">
        <v>262</v>
      </c>
      <c r="C83" s="126">
        <f>SUBTOTAL(9,C84:C89)</f>
        <v>40000</v>
      </c>
      <c r="D83" s="126">
        <f>SUBTOTAL(9,D84:D89)</f>
        <v>258000</v>
      </c>
      <c r="E83" s="397">
        <f>SUBTOTAL(9,E84:E89)</f>
        <v>50000</v>
      </c>
      <c r="F83" s="126">
        <f>G83-D83</f>
        <v>-258000</v>
      </c>
      <c r="G83" s="126">
        <f>SUBTOTAL(9,G84:G89)</f>
        <v>0</v>
      </c>
      <c r="H83" s="215">
        <f t="shared" si="2"/>
        <v>125</v>
      </c>
      <c r="I83" s="216">
        <f t="shared" si="3"/>
        <v>19.379844961240313</v>
      </c>
      <c r="J83" s="18">
        <f>SUBTOTAL(9,J84:J89)</f>
        <v>250000</v>
      </c>
      <c r="K83" s="18">
        <f>SUBTOTAL(9,K84:K89)</f>
        <v>250000</v>
      </c>
      <c r="L83" s="18">
        <f>SUBTOTAL(9,L84:L89)</f>
        <v>0</v>
      </c>
    </row>
    <row r="84" spans="1:12" ht="22.5" hidden="1" customHeight="1" x14ac:dyDescent="0.3">
      <c r="A84" s="102"/>
      <c r="B84" s="103"/>
      <c r="C84" s="104"/>
      <c r="D84" s="123"/>
      <c r="E84" s="396"/>
      <c r="F84" s="123"/>
      <c r="G84" s="123"/>
      <c r="H84" s="215" t="e">
        <f t="shared" si="2"/>
        <v>#VALUE!</v>
      </c>
      <c r="I84" s="216" t="e">
        <f t="shared" si="3"/>
        <v>#VALUE!</v>
      </c>
      <c r="J84" s="70"/>
      <c r="K84" s="70"/>
      <c r="L84" s="70"/>
    </row>
    <row r="85" spans="1:12" ht="15" hidden="1" customHeight="1" x14ac:dyDescent="0.3">
      <c r="A85" s="131" t="s">
        <v>261</v>
      </c>
      <c r="B85" s="132" t="s">
        <v>262</v>
      </c>
      <c r="C85" s="123">
        <f>SUBTOTAL(9,C86:C88)</f>
        <v>40000</v>
      </c>
      <c r="D85" s="123">
        <f>SUBTOTAL(9,D86:D88)</f>
        <v>258000</v>
      </c>
      <c r="E85" s="396">
        <f>SUBTOTAL(9,E86:E88)</f>
        <v>50000</v>
      </c>
      <c r="F85" s="123">
        <f>G85-D85</f>
        <v>-258000</v>
      </c>
      <c r="G85" s="123">
        <f>SUBTOTAL(9,G86:G88)</f>
        <v>0</v>
      </c>
      <c r="H85" s="215">
        <f t="shared" si="2"/>
        <v>125</v>
      </c>
      <c r="I85" s="216">
        <f t="shared" si="3"/>
        <v>19.379844961240313</v>
      </c>
      <c r="J85" s="70">
        <f>SUBTOTAL(9,J86:J88)</f>
        <v>250000</v>
      </c>
      <c r="K85" s="70">
        <f>SUBTOTAL(9,K86:K88)</f>
        <v>250000</v>
      </c>
      <c r="L85" s="70">
        <f>SUBTOTAL(9,L86:L88)</f>
        <v>0</v>
      </c>
    </row>
    <row r="86" spans="1:12" ht="30" hidden="1" customHeight="1" x14ac:dyDescent="0.3">
      <c r="A86" s="102"/>
      <c r="B86" s="103"/>
      <c r="C86" s="104"/>
      <c r="D86" s="133"/>
      <c r="E86" s="398"/>
      <c r="F86" s="133"/>
      <c r="G86" s="89"/>
      <c r="H86" s="215" t="e">
        <f t="shared" ref="H86:H149" si="4">IF(C86&lt;&gt;0,E86/C86,"-")*100</f>
        <v>#VALUE!</v>
      </c>
      <c r="I86" s="216" t="e">
        <f t="shared" ref="I86:I149" si="5">IF(D86&lt;&gt;0,E86/D86,"-")*100</f>
        <v>#VALUE!</v>
      </c>
      <c r="J86" s="13"/>
      <c r="K86" s="13"/>
      <c r="L86" s="13"/>
    </row>
    <row r="87" spans="1:12" ht="15" customHeight="1" x14ac:dyDescent="0.3">
      <c r="A87" s="134" t="s">
        <v>261</v>
      </c>
      <c r="B87" s="135" t="s">
        <v>262</v>
      </c>
      <c r="C87" s="136">
        <v>40000</v>
      </c>
      <c r="D87" s="136">
        <v>258000</v>
      </c>
      <c r="E87" s="277">
        <v>50000</v>
      </c>
      <c r="F87" s="136">
        <f>G87-D87</f>
        <v>-258000</v>
      </c>
      <c r="G87" s="136"/>
      <c r="H87" s="215">
        <f t="shared" si="4"/>
        <v>125</v>
      </c>
      <c r="I87" s="216">
        <f t="shared" si="5"/>
        <v>19.379844961240313</v>
      </c>
      <c r="J87" s="3">
        <v>250000</v>
      </c>
      <c r="K87" s="24">
        <v>250000</v>
      </c>
      <c r="L87" s="24">
        <v>0</v>
      </c>
    </row>
    <row r="88" spans="1:12" hidden="1" x14ac:dyDescent="0.3">
      <c r="A88" s="102"/>
      <c r="B88" s="103"/>
      <c r="C88" s="104"/>
      <c r="D88" s="136"/>
      <c r="E88" s="277"/>
      <c r="F88" s="136"/>
      <c r="G88" s="136"/>
      <c r="H88" s="215" t="e">
        <f t="shared" si="4"/>
        <v>#VALUE!</v>
      </c>
      <c r="I88" s="216" t="e">
        <f t="shared" si="5"/>
        <v>#VALUE!</v>
      </c>
      <c r="J88" s="3"/>
      <c r="K88" s="3"/>
      <c r="L88" s="3"/>
    </row>
    <row r="89" spans="1:12" hidden="1" x14ac:dyDescent="0.3">
      <c r="A89" s="102"/>
      <c r="B89" s="103"/>
      <c r="C89" s="104"/>
      <c r="D89" s="104"/>
      <c r="E89" s="278"/>
      <c r="F89" s="104"/>
      <c r="G89" s="89"/>
      <c r="H89" s="215" t="e">
        <f t="shared" si="4"/>
        <v>#VALUE!</v>
      </c>
      <c r="I89" s="216" t="e">
        <f t="shared" si="5"/>
        <v>#VALUE!</v>
      </c>
      <c r="J89" s="13"/>
      <c r="K89" s="13"/>
      <c r="L89" s="13"/>
    </row>
    <row r="90" spans="1:12" ht="20.100000000000001" hidden="1" customHeight="1" x14ac:dyDescent="0.3">
      <c r="A90" s="102"/>
      <c r="B90" s="103"/>
      <c r="C90" s="104"/>
      <c r="D90" s="104"/>
      <c r="E90" s="278"/>
      <c r="F90" s="104"/>
      <c r="G90" s="89"/>
      <c r="H90" s="215" t="e">
        <f t="shared" si="4"/>
        <v>#VALUE!</v>
      </c>
      <c r="I90" s="216" t="e">
        <f t="shared" si="5"/>
        <v>#VALUE!</v>
      </c>
      <c r="J90" s="13"/>
      <c r="K90" s="13"/>
      <c r="L90" s="13"/>
    </row>
    <row r="91" spans="1:12" ht="20.100000000000001" hidden="1" customHeight="1" x14ac:dyDescent="0.3">
      <c r="A91" s="102"/>
      <c r="B91" s="103"/>
      <c r="C91" s="104"/>
      <c r="D91" s="104"/>
      <c r="E91" s="278"/>
      <c r="F91" s="104"/>
      <c r="G91" s="89"/>
      <c r="H91" s="215" t="e">
        <f t="shared" si="4"/>
        <v>#VALUE!</v>
      </c>
      <c r="I91" s="216" t="e">
        <f t="shared" si="5"/>
        <v>#VALUE!</v>
      </c>
      <c r="J91" s="13"/>
      <c r="K91" s="13"/>
      <c r="L91" s="13"/>
    </row>
    <row r="92" spans="1:12" ht="20.100000000000001" hidden="1" customHeight="1" x14ac:dyDescent="0.3">
      <c r="A92" s="102"/>
      <c r="B92" s="103"/>
      <c r="C92" s="104"/>
      <c r="D92" s="104"/>
      <c r="E92" s="278"/>
      <c r="F92" s="104"/>
      <c r="G92" s="89"/>
      <c r="H92" s="215" t="e">
        <f t="shared" si="4"/>
        <v>#VALUE!</v>
      </c>
      <c r="I92" s="216" t="e">
        <f t="shared" si="5"/>
        <v>#VALUE!</v>
      </c>
      <c r="J92" s="13"/>
      <c r="K92" s="13"/>
      <c r="L92" s="13"/>
    </row>
    <row r="93" spans="1:12" ht="20.100000000000001" hidden="1" customHeight="1" x14ac:dyDescent="0.3">
      <c r="A93" s="102"/>
      <c r="B93" s="103"/>
      <c r="C93" s="104"/>
      <c r="D93" s="104"/>
      <c r="E93" s="278"/>
      <c r="F93" s="104"/>
      <c r="G93" s="89"/>
      <c r="H93" s="215" t="e">
        <f t="shared" si="4"/>
        <v>#VALUE!</v>
      </c>
      <c r="I93" s="216" t="e">
        <f t="shared" si="5"/>
        <v>#VALUE!</v>
      </c>
      <c r="J93" s="13"/>
      <c r="K93" s="13"/>
      <c r="L93" s="13"/>
    </row>
    <row r="94" spans="1:12" ht="20.100000000000001" hidden="1" customHeight="1" x14ac:dyDescent="0.3">
      <c r="A94" s="102"/>
      <c r="B94" s="103"/>
      <c r="C94" s="104"/>
      <c r="D94" s="104"/>
      <c r="E94" s="278"/>
      <c r="F94" s="104"/>
      <c r="G94" s="89"/>
      <c r="H94" s="215" t="e">
        <f t="shared" si="4"/>
        <v>#VALUE!</v>
      </c>
      <c r="I94" s="216" t="e">
        <f t="shared" si="5"/>
        <v>#VALUE!</v>
      </c>
      <c r="J94" s="13"/>
      <c r="K94" s="13"/>
      <c r="L94" s="13"/>
    </row>
    <row r="95" spans="1:12" s="11" customFormat="1" ht="15" hidden="1" customHeight="1" x14ac:dyDescent="0.3">
      <c r="A95" s="92" t="s">
        <v>263</v>
      </c>
      <c r="B95" s="93" t="s">
        <v>264</v>
      </c>
      <c r="C95" s="94">
        <f>SUBTOTAL(9,C96:C116)</f>
        <v>5937</v>
      </c>
      <c r="D95" s="94">
        <f>SUBTOTAL(9,D96:D116)</f>
        <v>10000</v>
      </c>
      <c r="E95" s="387">
        <f>SUBTOTAL(9,E96:E116)</f>
        <v>5000</v>
      </c>
      <c r="F95" s="94">
        <f>G95-D95</f>
        <v>-10000</v>
      </c>
      <c r="G95" s="94">
        <f>SUBTOTAL(9,G96:G116)</f>
        <v>0</v>
      </c>
      <c r="H95" s="215">
        <f t="shared" si="4"/>
        <v>84.217618325753747</v>
      </c>
      <c r="I95" s="216">
        <f t="shared" si="5"/>
        <v>50</v>
      </c>
      <c r="J95" s="10">
        <f>SUBTOTAL(9,J96:J116)</f>
        <v>10000</v>
      </c>
      <c r="K95" s="10">
        <f>SUBTOTAL(9,K96:K116)</f>
        <v>10000</v>
      </c>
      <c r="L95" s="10">
        <f>SUBTOTAL(9,L96:L116)</f>
        <v>0</v>
      </c>
    </row>
    <row r="96" spans="1:12" ht="30" hidden="1" customHeight="1" x14ac:dyDescent="0.3">
      <c r="A96" s="102"/>
      <c r="B96" s="165"/>
      <c r="C96" s="166"/>
      <c r="D96" s="166"/>
      <c r="E96" s="388"/>
      <c r="F96" s="166"/>
      <c r="G96" s="89"/>
      <c r="H96" s="215" t="e">
        <f t="shared" si="4"/>
        <v>#VALUE!</v>
      </c>
      <c r="I96" s="216" t="e">
        <f t="shared" si="5"/>
        <v>#VALUE!</v>
      </c>
      <c r="J96" s="13"/>
      <c r="K96" s="13"/>
      <c r="L96" s="13"/>
    </row>
    <row r="97" spans="1:12" s="11" customFormat="1" ht="15" hidden="1" customHeight="1" x14ac:dyDescent="0.3">
      <c r="A97" s="97" t="s">
        <v>263</v>
      </c>
      <c r="B97" s="98" t="s">
        <v>264</v>
      </c>
      <c r="C97" s="99">
        <f>SUBTOTAL(9,C98:C115)</f>
        <v>5937</v>
      </c>
      <c r="D97" s="99">
        <f>SUBTOTAL(9,D98:D115)</f>
        <v>10000</v>
      </c>
      <c r="E97" s="389">
        <f>SUBTOTAL(9,E98:E115)</f>
        <v>5000</v>
      </c>
      <c r="F97" s="99">
        <f>G97-D97</f>
        <v>-10000</v>
      </c>
      <c r="G97" s="99">
        <f>SUBTOTAL(9,G98:G115)</f>
        <v>0</v>
      </c>
      <c r="H97" s="215">
        <f t="shared" si="4"/>
        <v>84.217618325753747</v>
      </c>
      <c r="I97" s="216">
        <f t="shared" si="5"/>
        <v>50</v>
      </c>
      <c r="J97" s="15">
        <f>SUBTOTAL(9,J98:J115)</f>
        <v>10000</v>
      </c>
      <c r="K97" s="15">
        <f>SUBTOTAL(9,K98:K115)</f>
        <v>10000</v>
      </c>
      <c r="L97" s="15">
        <f>SUBTOTAL(9,L98:L115)</f>
        <v>0</v>
      </c>
    </row>
    <row r="98" spans="1:12" ht="30" hidden="1" customHeight="1" x14ac:dyDescent="0.3">
      <c r="A98" s="102"/>
      <c r="B98" s="103"/>
      <c r="C98" s="104"/>
      <c r="D98" s="105"/>
      <c r="E98" s="390"/>
      <c r="F98" s="105"/>
      <c r="G98" s="89"/>
      <c r="H98" s="215" t="e">
        <f t="shared" si="4"/>
        <v>#VALUE!</v>
      </c>
      <c r="I98" s="216" t="e">
        <f t="shared" si="5"/>
        <v>#VALUE!</v>
      </c>
      <c r="J98" s="13"/>
      <c r="K98" s="13"/>
      <c r="L98" s="13"/>
    </row>
    <row r="99" spans="1:12" ht="15" hidden="1" customHeight="1" x14ac:dyDescent="0.3">
      <c r="A99" s="106" t="s">
        <v>263</v>
      </c>
      <c r="B99" s="107" t="s">
        <v>264</v>
      </c>
      <c r="C99" s="108">
        <f>SUBTOTAL(9,C100:C114)</f>
        <v>5937</v>
      </c>
      <c r="D99" s="108">
        <f>SUBTOTAL(9,D100:D114)</f>
        <v>10000</v>
      </c>
      <c r="E99" s="391">
        <f>SUBTOTAL(9,E100:E114)</f>
        <v>5000</v>
      </c>
      <c r="F99" s="108">
        <f>G99-D99</f>
        <v>-10000</v>
      </c>
      <c r="G99" s="108">
        <f>SUBTOTAL(9,G100:G114)</f>
        <v>0</v>
      </c>
      <c r="H99" s="215">
        <f t="shared" si="4"/>
        <v>84.217618325753747</v>
      </c>
      <c r="I99" s="216">
        <f t="shared" si="5"/>
        <v>50</v>
      </c>
      <c r="J99" s="17">
        <f>SUBTOTAL(9,J100:J114)</f>
        <v>10000</v>
      </c>
      <c r="K99" s="17">
        <f>SUBTOTAL(9,K100:K114)</f>
        <v>10000</v>
      </c>
      <c r="L99" s="17">
        <f>SUBTOTAL(9,L100:L114)</f>
        <v>0</v>
      </c>
    </row>
    <row r="100" spans="1:12" ht="30" hidden="1" customHeight="1" x14ac:dyDescent="0.3">
      <c r="A100" s="102"/>
      <c r="B100" s="103"/>
      <c r="C100" s="104"/>
      <c r="D100" s="111"/>
      <c r="E100" s="392"/>
      <c r="F100" s="111"/>
      <c r="G100" s="89"/>
      <c r="H100" s="215" t="e">
        <f t="shared" si="4"/>
        <v>#VALUE!</v>
      </c>
      <c r="I100" s="216" t="e">
        <f t="shared" si="5"/>
        <v>#VALUE!</v>
      </c>
      <c r="J100" s="13"/>
      <c r="K100" s="13"/>
      <c r="L100" s="13"/>
    </row>
    <row r="101" spans="1:12" ht="15" hidden="1" customHeight="1" x14ac:dyDescent="0.3">
      <c r="A101" s="112" t="s">
        <v>263</v>
      </c>
      <c r="B101" s="113" t="s">
        <v>264</v>
      </c>
      <c r="C101" s="114">
        <f>SUBTOTAL(9,C102:C113)</f>
        <v>5937</v>
      </c>
      <c r="D101" s="114">
        <f>SUBTOTAL(9,D102:D113)</f>
        <v>10000</v>
      </c>
      <c r="E101" s="393">
        <f>SUBTOTAL(9,E102:E113)</f>
        <v>5000</v>
      </c>
      <c r="F101" s="114">
        <f>G101-D101</f>
        <v>-10000</v>
      </c>
      <c r="G101" s="114">
        <f>SUBTOTAL(9,G102:G113)</f>
        <v>0</v>
      </c>
      <c r="H101" s="215">
        <f t="shared" si="4"/>
        <v>84.217618325753747</v>
      </c>
      <c r="I101" s="216">
        <f t="shared" si="5"/>
        <v>50</v>
      </c>
      <c r="J101" s="20">
        <f>SUBTOTAL(9,J102:J113)</f>
        <v>10000</v>
      </c>
      <c r="K101" s="20">
        <f>SUBTOTAL(9,K102:K113)</f>
        <v>10000</v>
      </c>
      <c r="L101" s="20">
        <f>SUBTOTAL(9,L102:L113)</f>
        <v>0</v>
      </c>
    </row>
    <row r="102" spans="1:12" ht="30" hidden="1" customHeight="1" x14ac:dyDescent="0.3">
      <c r="A102" s="102"/>
      <c r="B102" s="103"/>
      <c r="C102" s="104"/>
      <c r="D102" s="117"/>
      <c r="E102" s="394"/>
      <c r="F102" s="117"/>
      <c r="G102" s="89"/>
      <c r="H102" s="215" t="e">
        <f t="shared" si="4"/>
        <v>#VALUE!</v>
      </c>
      <c r="I102" s="216" t="e">
        <f t="shared" si="5"/>
        <v>#VALUE!</v>
      </c>
      <c r="J102" s="13"/>
      <c r="K102" s="13"/>
      <c r="L102" s="13"/>
    </row>
    <row r="103" spans="1:12" ht="15" hidden="1" customHeight="1" x14ac:dyDescent="0.3">
      <c r="A103" s="118" t="s">
        <v>263</v>
      </c>
      <c r="B103" s="119" t="s">
        <v>264</v>
      </c>
      <c r="C103" s="120">
        <f>SUBTOTAL(9,C104:C112)</f>
        <v>5937</v>
      </c>
      <c r="D103" s="120">
        <f>SUBTOTAL(9,D104:D112)</f>
        <v>10000</v>
      </c>
      <c r="E103" s="395">
        <f>SUBTOTAL(9,E104:E112)</f>
        <v>5000</v>
      </c>
      <c r="F103" s="120">
        <f>G103-D103</f>
        <v>-10000</v>
      </c>
      <c r="G103" s="120">
        <f>SUBTOTAL(9,G104:G112)</f>
        <v>0</v>
      </c>
      <c r="H103" s="215">
        <f t="shared" si="4"/>
        <v>84.217618325753747</v>
      </c>
      <c r="I103" s="216">
        <f t="shared" si="5"/>
        <v>50</v>
      </c>
      <c r="J103" s="21">
        <f>SUBTOTAL(9,J104:J112)</f>
        <v>10000</v>
      </c>
      <c r="K103" s="21">
        <f>SUBTOTAL(9,K104:K112)</f>
        <v>10000</v>
      </c>
      <c r="L103" s="21">
        <f>SUBTOTAL(9,L104:L112)</f>
        <v>0</v>
      </c>
    </row>
    <row r="104" spans="1:12" ht="30" hidden="1" customHeight="1" x14ac:dyDescent="0.3">
      <c r="A104" s="102"/>
      <c r="B104" s="103"/>
      <c r="C104" s="104"/>
      <c r="D104" s="123"/>
      <c r="E104" s="396"/>
      <c r="F104" s="123"/>
      <c r="G104" s="89"/>
      <c r="H104" s="215" t="e">
        <f t="shared" si="4"/>
        <v>#VALUE!</v>
      </c>
      <c r="I104" s="216" t="e">
        <f t="shared" si="5"/>
        <v>#VALUE!</v>
      </c>
      <c r="J104" s="13"/>
      <c r="K104" s="13"/>
      <c r="L104" s="13"/>
    </row>
    <row r="105" spans="1:12" ht="15" hidden="1" customHeight="1" x14ac:dyDescent="0.3">
      <c r="A105" s="124" t="s">
        <v>263</v>
      </c>
      <c r="B105" s="125" t="s">
        <v>264</v>
      </c>
      <c r="C105" s="126">
        <f>SUBTOTAL(9,C106:C111)</f>
        <v>5937</v>
      </c>
      <c r="D105" s="126">
        <f>SUBTOTAL(9,D106:D111)</f>
        <v>10000</v>
      </c>
      <c r="E105" s="397">
        <f>SUBTOTAL(9,E106:E111)</f>
        <v>5000</v>
      </c>
      <c r="F105" s="126">
        <f>G105-D105</f>
        <v>-10000</v>
      </c>
      <c r="G105" s="126">
        <f>SUBTOTAL(9,G106:G111)</f>
        <v>0</v>
      </c>
      <c r="H105" s="215">
        <f t="shared" si="4"/>
        <v>84.217618325753747</v>
      </c>
      <c r="I105" s="216">
        <f t="shared" si="5"/>
        <v>50</v>
      </c>
      <c r="J105" s="18">
        <f>SUBTOTAL(9,J106:J111)</f>
        <v>10000</v>
      </c>
      <c r="K105" s="18">
        <f>SUBTOTAL(9,K106:K111)</f>
        <v>10000</v>
      </c>
      <c r="L105" s="18">
        <f>SUBTOTAL(9,L106:L111)</f>
        <v>0</v>
      </c>
    </row>
    <row r="106" spans="1:12" ht="22.5" hidden="1" customHeight="1" x14ac:dyDescent="0.3">
      <c r="A106" s="102"/>
      <c r="B106" s="103"/>
      <c r="C106" s="104"/>
      <c r="D106" s="123"/>
      <c r="E106" s="396"/>
      <c r="F106" s="123"/>
      <c r="G106" s="123"/>
      <c r="H106" s="215" t="e">
        <f t="shared" si="4"/>
        <v>#VALUE!</v>
      </c>
      <c r="I106" s="216" t="e">
        <f t="shared" si="5"/>
        <v>#VALUE!</v>
      </c>
      <c r="J106" s="70"/>
      <c r="K106" s="70"/>
      <c r="L106" s="70"/>
    </row>
    <row r="107" spans="1:12" ht="15" hidden="1" customHeight="1" x14ac:dyDescent="0.3">
      <c r="A107" s="131" t="s">
        <v>263</v>
      </c>
      <c r="B107" s="132" t="s">
        <v>264</v>
      </c>
      <c r="C107" s="123">
        <f>SUBTOTAL(9,C108:C110)</f>
        <v>5937</v>
      </c>
      <c r="D107" s="123">
        <f>SUBTOTAL(9,D108:D110)</f>
        <v>10000</v>
      </c>
      <c r="E107" s="396">
        <f>SUBTOTAL(9,E108:E110)</f>
        <v>5000</v>
      </c>
      <c r="F107" s="123">
        <f>G107-D107</f>
        <v>-10000</v>
      </c>
      <c r="G107" s="123">
        <f>SUBTOTAL(9,G108:G110)</f>
        <v>0</v>
      </c>
      <c r="H107" s="215">
        <f t="shared" si="4"/>
        <v>84.217618325753747</v>
      </c>
      <c r="I107" s="216">
        <f t="shared" si="5"/>
        <v>50</v>
      </c>
      <c r="J107" s="70">
        <f>SUBTOTAL(9,J108:J110)</f>
        <v>10000</v>
      </c>
      <c r="K107" s="70">
        <f>SUBTOTAL(9,K108:K110)</f>
        <v>10000</v>
      </c>
      <c r="L107" s="70">
        <f>SUBTOTAL(9,L108:L110)</f>
        <v>0</v>
      </c>
    </row>
    <row r="108" spans="1:12" ht="30" hidden="1" customHeight="1" x14ac:dyDescent="0.3">
      <c r="A108" s="102"/>
      <c r="B108" s="103"/>
      <c r="C108" s="104"/>
      <c r="D108" s="133"/>
      <c r="E108" s="398"/>
      <c r="F108" s="133"/>
      <c r="G108" s="89"/>
      <c r="H108" s="215" t="e">
        <f t="shared" si="4"/>
        <v>#VALUE!</v>
      </c>
      <c r="I108" s="216" t="e">
        <f t="shared" si="5"/>
        <v>#VALUE!</v>
      </c>
      <c r="J108" s="13"/>
      <c r="K108" s="13"/>
      <c r="L108" s="13"/>
    </row>
    <row r="109" spans="1:12" ht="15" customHeight="1" x14ac:dyDescent="0.3">
      <c r="A109" s="134" t="s">
        <v>263</v>
      </c>
      <c r="B109" s="135" t="s">
        <v>264</v>
      </c>
      <c r="C109" s="136">
        <v>5937</v>
      </c>
      <c r="D109" s="136">
        <v>10000</v>
      </c>
      <c r="E109" s="277">
        <v>5000</v>
      </c>
      <c r="F109" s="136">
        <f>G109-D109</f>
        <v>-10000</v>
      </c>
      <c r="G109" s="136"/>
      <c r="H109" s="215">
        <f t="shared" si="4"/>
        <v>84.217618325753747</v>
      </c>
      <c r="I109" s="216">
        <f t="shared" si="5"/>
        <v>50</v>
      </c>
      <c r="J109" s="3">
        <v>10000</v>
      </c>
      <c r="K109" s="24">
        <v>10000</v>
      </c>
      <c r="L109" s="24">
        <v>0</v>
      </c>
    </row>
    <row r="110" spans="1:12" hidden="1" x14ac:dyDescent="0.3">
      <c r="A110" s="102"/>
      <c r="B110" s="103"/>
      <c r="C110" s="104"/>
      <c r="D110" s="136"/>
      <c r="E110" s="277"/>
      <c r="F110" s="136"/>
      <c r="G110" s="136"/>
      <c r="H110" s="215" t="e">
        <f t="shared" si="4"/>
        <v>#VALUE!</v>
      </c>
      <c r="I110" s="216" t="e">
        <f t="shared" si="5"/>
        <v>#VALUE!</v>
      </c>
      <c r="J110" s="3"/>
      <c r="K110" s="3"/>
      <c r="L110" s="3"/>
    </row>
    <row r="111" spans="1:12" hidden="1" x14ac:dyDescent="0.3">
      <c r="A111" s="102"/>
      <c r="B111" s="103"/>
      <c r="C111" s="104"/>
      <c r="D111" s="104"/>
      <c r="E111" s="278"/>
      <c r="F111" s="104"/>
      <c r="G111" s="89"/>
      <c r="H111" s="215" t="e">
        <f t="shared" si="4"/>
        <v>#VALUE!</v>
      </c>
      <c r="I111" s="216" t="e">
        <f t="shared" si="5"/>
        <v>#VALUE!</v>
      </c>
      <c r="J111" s="13"/>
      <c r="K111" s="13"/>
      <c r="L111" s="13"/>
    </row>
    <row r="112" spans="1:12" ht="20.100000000000001" hidden="1" customHeight="1" x14ac:dyDescent="0.3">
      <c r="A112" s="102"/>
      <c r="B112" s="103"/>
      <c r="C112" s="104"/>
      <c r="D112" s="104"/>
      <c r="E112" s="278"/>
      <c r="F112" s="104"/>
      <c r="G112" s="89"/>
      <c r="H112" s="215" t="e">
        <f t="shared" si="4"/>
        <v>#VALUE!</v>
      </c>
      <c r="I112" s="216" t="e">
        <f t="shared" si="5"/>
        <v>#VALUE!</v>
      </c>
      <c r="J112" s="13"/>
      <c r="K112" s="13"/>
      <c r="L112" s="13"/>
    </row>
    <row r="113" spans="1:12" ht="20.100000000000001" hidden="1" customHeight="1" x14ac:dyDescent="0.3">
      <c r="A113" s="102"/>
      <c r="B113" s="103"/>
      <c r="C113" s="104"/>
      <c r="D113" s="104"/>
      <c r="E113" s="278"/>
      <c r="F113" s="104"/>
      <c r="G113" s="89"/>
      <c r="H113" s="215" t="e">
        <f t="shared" si="4"/>
        <v>#VALUE!</v>
      </c>
      <c r="I113" s="216" t="e">
        <f t="shared" si="5"/>
        <v>#VALUE!</v>
      </c>
      <c r="J113" s="13"/>
      <c r="K113" s="13"/>
      <c r="L113" s="13"/>
    </row>
    <row r="114" spans="1:12" ht="20.100000000000001" hidden="1" customHeight="1" x14ac:dyDescent="0.3">
      <c r="A114" s="102"/>
      <c r="B114" s="103"/>
      <c r="C114" s="104"/>
      <c r="D114" s="104"/>
      <c r="E114" s="278"/>
      <c r="F114" s="104"/>
      <c r="G114" s="89"/>
      <c r="H114" s="215" t="e">
        <f t="shared" si="4"/>
        <v>#VALUE!</v>
      </c>
      <c r="I114" s="216" t="e">
        <f t="shared" si="5"/>
        <v>#VALUE!</v>
      </c>
      <c r="J114" s="13"/>
      <c r="K114" s="13"/>
      <c r="L114" s="13"/>
    </row>
    <row r="115" spans="1:12" ht="20.100000000000001" hidden="1" customHeight="1" x14ac:dyDescent="0.3">
      <c r="A115" s="102"/>
      <c r="B115" s="103"/>
      <c r="C115" s="104"/>
      <c r="D115" s="104"/>
      <c r="E115" s="278"/>
      <c r="F115" s="104"/>
      <c r="G115" s="89"/>
      <c r="H115" s="215" t="e">
        <f t="shared" si="4"/>
        <v>#VALUE!</v>
      </c>
      <c r="I115" s="216" t="e">
        <f t="shared" si="5"/>
        <v>#VALUE!</v>
      </c>
      <c r="J115" s="13"/>
      <c r="K115" s="13"/>
      <c r="L115" s="13"/>
    </row>
    <row r="116" spans="1:12" ht="20.100000000000001" hidden="1" customHeight="1" x14ac:dyDescent="0.3">
      <c r="A116" s="102"/>
      <c r="B116" s="103"/>
      <c r="C116" s="104"/>
      <c r="D116" s="104"/>
      <c r="E116" s="278"/>
      <c r="F116" s="104"/>
      <c r="G116" s="89"/>
      <c r="H116" s="215" t="e">
        <f t="shared" si="4"/>
        <v>#VALUE!</v>
      </c>
      <c r="I116" s="216" t="e">
        <f t="shared" si="5"/>
        <v>#VALUE!</v>
      </c>
      <c r="J116" s="13"/>
      <c r="K116" s="13"/>
      <c r="L116" s="13"/>
    </row>
    <row r="117" spans="1:12" s="11" customFormat="1" ht="15" hidden="1" customHeight="1" x14ac:dyDescent="0.3">
      <c r="A117" s="92" t="s">
        <v>265</v>
      </c>
      <c r="B117" s="93" t="s">
        <v>115</v>
      </c>
      <c r="C117" s="94">
        <f>SUBTOTAL(9,C118:C138)</f>
        <v>3000</v>
      </c>
      <c r="D117" s="94">
        <f>SUBTOTAL(9,D118:D138)</f>
        <v>90000</v>
      </c>
      <c r="E117" s="387">
        <f>SUBTOTAL(9,E118:E138)</f>
        <v>150</v>
      </c>
      <c r="F117" s="94">
        <f>G117-D117</f>
        <v>-90000</v>
      </c>
      <c r="G117" s="94">
        <f>SUBTOTAL(9,G118:G138)</f>
        <v>0</v>
      </c>
      <c r="H117" s="215">
        <f t="shared" si="4"/>
        <v>5</v>
      </c>
      <c r="I117" s="216">
        <f t="shared" si="5"/>
        <v>0.16666666666666669</v>
      </c>
      <c r="J117" s="10">
        <f>SUBTOTAL(9,J118:J138)</f>
        <v>90000</v>
      </c>
      <c r="K117" s="10">
        <f>SUBTOTAL(9,K118:K138)</f>
        <v>90000</v>
      </c>
      <c r="L117" s="10">
        <f>SUBTOTAL(9,L118:L138)</f>
        <v>0</v>
      </c>
    </row>
    <row r="118" spans="1:12" ht="30" hidden="1" customHeight="1" x14ac:dyDescent="0.3">
      <c r="A118" s="102"/>
      <c r="B118" s="165"/>
      <c r="C118" s="166"/>
      <c r="D118" s="166"/>
      <c r="E118" s="388"/>
      <c r="F118" s="166"/>
      <c r="G118" s="89"/>
      <c r="H118" s="215" t="e">
        <f t="shared" si="4"/>
        <v>#VALUE!</v>
      </c>
      <c r="I118" s="216" t="e">
        <f t="shared" si="5"/>
        <v>#VALUE!</v>
      </c>
      <c r="J118" s="13"/>
      <c r="K118" s="13"/>
      <c r="L118" s="13"/>
    </row>
    <row r="119" spans="1:12" s="11" customFormat="1" ht="15" hidden="1" customHeight="1" x14ac:dyDescent="0.3">
      <c r="A119" s="97" t="s">
        <v>265</v>
      </c>
      <c r="B119" s="98" t="s">
        <v>115</v>
      </c>
      <c r="C119" s="99">
        <f>SUBTOTAL(9,C120:C137)</f>
        <v>3000</v>
      </c>
      <c r="D119" s="99">
        <f>SUBTOTAL(9,D120:D137)</f>
        <v>90000</v>
      </c>
      <c r="E119" s="389">
        <f>SUBTOTAL(9,E120:E137)</f>
        <v>150</v>
      </c>
      <c r="F119" s="99">
        <f>G119-D119</f>
        <v>-90000</v>
      </c>
      <c r="G119" s="99">
        <f>SUBTOTAL(9,G120:G137)</f>
        <v>0</v>
      </c>
      <c r="H119" s="215">
        <f t="shared" si="4"/>
        <v>5</v>
      </c>
      <c r="I119" s="216">
        <f t="shared" si="5"/>
        <v>0.16666666666666669</v>
      </c>
      <c r="J119" s="15">
        <f>SUBTOTAL(9,J120:J137)</f>
        <v>90000</v>
      </c>
      <c r="K119" s="15">
        <f>SUBTOTAL(9,K120:K137)</f>
        <v>90000</v>
      </c>
      <c r="L119" s="15">
        <f>SUBTOTAL(9,L120:L137)</f>
        <v>0</v>
      </c>
    </row>
    <row r="120" spans="1:12" ht="30" hidden="1" customHeight="1" x14ac:dyDescent="0.3">
      <c r="A120" s="102"/>
      <c r="B120" s="103"/>
      <c r="C120" s="104"/>
      <c r="D120" s="105"/>
      <c r="E120" s="390"/>
      <c r="F120" s="105"/>
      <c r="G120" s="89"/>
      <c r="H120" s="215" t="e">
        <f t="shared" si="4"/>
        <v>#VALUE!</v>
      </c>
      <c r="I120" s="216" t="e">
        <f t="shared" si="5"/>
        <v>#VALUE!</v>
      </c>
      <c r="J120" s="13"/>
      <c r="K120" s="13"/>
      <c r="L120" s="13"/>
    </row>
    <row r="121" spans="1:12" ht="15" hidden="1" customHeight="1" x14ac:dyDescent="0.3">
      <c r="A121" s="106" t="s">
        <v>265</v>
      </c>
      <c r="B121" s="107" t="s">
        <v>115</v>
      </c>
      <c r="C121" s="108">
        <f>SUBTOTAL(9,C122:C136)</f>
        <v>3000</v>
      </c>
      <c r="D121" s="108">
        <f>SUBTOTAL(9,D122:D136)</f>
        <v>90000</v>
      </c>
      <c r="E121" s="391">
        <f>SUBTOTAL(9,E122:E136)</f>
        <v>150</v>
      </c>
      <c r="F121" s="108">
        <f>G121-D121</f>
        <v>-90000</v>
      </c>
      <c r="G121" s="108">
        <f>SUBTOTAL(9,G122:G136)</f>
        <v>0</v>
      </c>
      <c r="H121" s="215">
        <f t="shared" si="4"/>
        <v>5</v>
      </c>
      <c r="I121" s="216">
        <f t="shared" si="5"/>
        <v>0.16666666666666669</v>
      </c>
      <c r="J121" s="17">
        <f>SUBTOTAL(9,J122:J136)</f>
        <v>90000</v>
      </c>
      <c r="K121" s="17">
        <f>SUBTOTAL(9,K122:K136)</f>
        <v>90000</v>
      </c>
      <c r="L121" s="17">
        <f>SUBTOTAL(9,L122:L136)</f>
        <v>0</v>
      </c>
    </row>
    <row r="122" spans="1:12" ht="30" hidden="1" customHeight="1" x14ac:dyDescent="0.3">
      <c r="A122" s="102"/>
      <c r="B122" s="103"/>
      <c r="C122" s="104"/>
      <c r="D122" s="111"/>
      <c r="E122" s="392"/>
      <c r="F122" s="111"/>
      <c r="G122" s="89"/>
      <c r="H122" s="215" t="e">
        <f t="shared" si="4"/>
        <v>#VALUE!</v>
      </c>
      <c r="I122" s="216" t="e">
        <f t="shared" si="5"/>
        <v>#VALUE!</v>
      </c>
      <c r="J122" s="13"/>
      <c r="K122" s="13"/>
      <c r="L122" s="13"/>
    </row>
    <row r="123" spans="1:12" ht="15" hidden="1" customHeight="1" x14ac:dyDescent="0.3">
      <c r="A123" s="112" t="s">
        <v>265</v>
      </c>
      <c r="B123" s="113" t="s">
        <v>115</v>
      </c>
      <c r="C123" s="114">
        <f>SUBTOTAL(9,C124:C135)</f>
        <v>3000</v>
      </c>
      <c r="D123" s="114">
        <f>SUBTOTAL(9,D124:D135)</f>
        <v>90000</v>
      </c>
      <c r="E123" s="393">
        <f>SUBTOTAL(9,E124:E135)</f>
        <v>150</v>
      </c>
      <c r="F123" s="114">
        <f>G123-D123</f>
        <v>-90000</v>
      </c>
      <c r="G123" s="114">
        <f>SUBTOTAL(9,G124:G135)</f>
        <v>0</v>
      </c>
      <c r="H123" s="215">
        <f t="shared" si="4"/>
        <v>5</v>
      </c>
      <c r="I123" s="216">
        <f t="shared" si="5"/>
        <v>0.16666666666666669</v>
      </c>
      <c r="J123" s="20">
        <f>SUBTOTAL(9,J124:J135)</f>
        <v>90000</v>
      </c>
      <c r="K123" s="20">
        <f>SUBTOTAL(9,K124:K135)</f>
        <v>90000</v>
      </c>
      <c r="L123" s="20">
        <f>SUBTOTAL(9,L124:L135)</f>
        <v>0</v>
      </c>
    </row>
    <row r="124" spans="1:12" ht="30" hidden="1" customHeight="1" x14ac:dyDescent="0.3">
      <c r="A124" s="102"/>
      <c r="B124" s="103"/>
      <c r="C124" s="104"/>
      <c r="D124" s="117"/>
      <c r="E124" s="394"/>
      <c r="F124" s="117"/>
      <c r="G124" s="89"/>
      <c r="H124" s="215" t="e">
        <f t="shared" si="4"/>
        <v>#VALUE!</v>
      </c>
      <c r="I124" s="216" t="e">
        <f t="shared" si="5"/>
        <v>#VALUE!</v>
      </c>
      <c r="J124" s="13"/>
      <c r="K124" s="13"/>
      <c r="L124" s="13"/>
    </row>
    <row r="125" spans="1:12" ht="15" hidden="1" customHeight="1" x14ac:dyDescent="0.3">
      <c r="A125" s="118" t="s">
        <v>265</v>
      </c>
      <c r="B125" s="119" t="s">
        <v>115</v>
      </c>
      <c r="C125" s="120">
        <f>SUBTOTAL(9,C126:C134)</f>
        <v>3000</v>
      </c>
      <c r="D125" s="120">
        <f>SUBTOTAL(9,D126:D134)</f>
        <v>90000</v>
      </c>
      <c r="E125" s="395">
        <f>SUBTOTAL(9,E126:E134)</f>
        <v>150</v>
      </c>
      <c r="F125" s="120">
        <f>G125-D125</f>
        <v>-90000</v>
      </c>
      <c r="G125" s="120">
        <f>SUBTOTAL(9,G126:G134)</f>
        <v>0</v>
      </c>
      <c r="H125" s="215">
        <f t="shared" si="4"/>
        <v>5</v>
      </c>
      <c r="I125" s="216">
        <f t="shared" si="5"/>
        <v>0.16666666666666669</v>
      </c>
      <c r="J125" s="21">
        <f>SUBTOTAL(9,J126:J134)</f>
        <v>90000</v>
      </c>
      <c r="K125" s="21">
        <f>SUBTOTAL(9,K126:K134)</f>
        <v>90000</v>
      </c>
      <c r="L125" s="21">
        <f>SUBTOTAL(9,L126:L134)</f>
        <v>0</v>
      </c>
    </row>
    <row r="126" spans="1:12" ht="30" hidden="1" customHeight="1" x14ac:dyDescent="0.3">
      <c r="A126" s="102"/>
      <c r="B126" s="103"/>
      <c r="C126" s="104"/>
      <c r="D126" s="123"/>
      <c r="E126" s="396"/>
      <c r="F126" s="123"/>
      <c r="G126" s="89"/>
      <c r="H126" s="215" t="e">
        <f t="shared" si="4"/>
        <v>#VALUE!</v>
      </c>
      <c r="I126" s="216" t="e">
        <f t="shared" si="5"/>
        <v>#VALUE!</v>
      </c>
      <c r="J126" s="13"/>
      <c r="K126" s="13"/>
      <c r="L126" s="13"/>
    </row>
    <row r="127" spans="1:12" ht="15" hidden="1" customHeight="1" x14ac:dyDescent="0.3">
      <c r="A127" s="124" t="s">
        <v>265</v>
      </c>
      <c r="B127" s="125" t="s">
        <v>115</v>
      </c>
      <c r="C127" s="126">
        <f>SUBTOTAL(9,C128:C133)</f>
        <v>3000</v>
      </c>
      <c r="D127" s="126">
        <f>SUBTOTAL(9,D128:D133)</f>
        <v>90000</v>
      </c>
      <c r="E127" s="397">
        <f>SUBTOTAL(9,E128:E133)</f>
        <v>150</v>
      </c>
      <c r="F127" s="126">
        <f>G127-D127</f>
        <v>-90000</v>
      </c>
      <c r="G127" s="126">
        <f>SUBTOTAL(9,G128:G133)</f>
        <v>0</v>
      </c>
      <c r="H127" s="215">
        <f t="shared" si="4"/>
        <v>5</v>
      </c>
      <c r="I127" s="216">
        <f t="shared" si="5"/>
        <v>0.16666666666666669</v>
      </c>
      <c r="J127" s="18">
        <f>SUBTOTAL(9,J128:J133)</f>
        <v>90000</v>
      </c>
      <c r="K127" s="18">
        <f>SUBTOTAL(9,K128:K133)</f>
        <v>90000</v>
      </c>
      <c r="L127" s="18">
        <f>SUBTOTAL(9,L128:L133)</f>
        <v>0</v>
      </c>
    </row>
    <row r="128" spans="1:12" ht="22.5" hidden="1" customHeight="1" x14ac:dyDescent="0.3">
      <c r="A128" s="102"/>
      <c r="B128" s="103"/>
      <c r="C128" s="104"/>
      <c r="D128" s="123"/>
      <c r="E128" s="396"/>
      <c r="F128" s="123"/>
      <c r="G128" s="123"/>
      <c r="H128" s="215" t="e">
        <f t="shared" si="4"/>
        <v>#VALUE!</v>
      </c>
      <c r="I128" s="216" t="e">
        <f t="shared" si="5"/>
        <v>#VALUE!</v>
      </c>
      <c r="J128" s="70"/>
      <c r="K128" s="70"/>
      <c r="L128" s="70"/>
    </row>
    <row r="129" spans="1:12" ht="15" hidden="1" customHeight="1" x14ac:dyDescent="0.3">
      <c r="A129" s="131" t="s">
        <v>265</v>
      </c>
      <c r="B129" s="132" t="s">
        <v>115</v>
      </c>
      <c r="C129" s="123">
        <f>SUBTOTAL(9,C130:C132)</f>
        <v>3000</v>
      </c>
      <c r="D129" s="123">
        <f>SUBTOTAL(9,D130:D132)</f>
        <v>90000</v>
      </c>
      <c r="E129" s="396">
        <f>SUBTOTAL(9,E130:E132)</f>
        <v>150</v>
      </c>
      <c r="F129" s="123">
        <f>G129-D129</f>
        <v>-90000</v>
      </c>
      <c r="G129" s="123">
        <f>SUBTOTAL(9,G130:G132)</f>
        <v>0</v>
      </c>
      <c r="H129" s="215">
        <f t="shared" si="4"/>
        <v>5</v>
      </c>
      <c r="I129" s="216">
        <f t="shared" si="5"/>
        <v>0.16666666666666669</v>
      </c>
      <c r="J129" s="70">
        <f>SUBTOTAL(9,J130:J132)</f>
        <v>90000</v>
      </c>
      <c r="K129" s="70">
        <f>SUBTOTAL(9,K130:K132)</f>
        <v>90000</v>
      </c>
      <c r="L129" s="70">
        <f>SUBTOTAL(9,L130:L132)</f>
        <v>0</v>
      </c>
    </row>
    <row r="130" spans="1:12" ht="30" hidden="1" customHeight="1" x14ac:dyDescent="0.3">
      <c r="A130" s="102"/>
      <c r="B130" s="103"/>
      <c r="C130" s="104"/>
      <c r="D130" s="133"/>
      <c r="E130" s="398"/>
      <c r="F130" s="133"/>
      <c r="G130" s="89"/>
      <c r="H130" s="215" t="e">
        <f t="shared" si="4"/>
        <v>#VALUE!</v>
      </c>
      <c r="I130" s="216" t="e">
        <f t="shared" si="5"/>
        <v>#VALUE!</v>
      </c>
      <c r="J130" s="13"/>
      <c r="K130" s="13"/>
      <c r="L130" s="13"/>
    </row>
    <row r="131" spans="1:12" ht="15" customHeight="1" x14ac:dyDescent="0.3">
      <c r="A131" s="134" t="s">
        <v>265</v>
      </c>
      <c r="B131" s="135" t="s">
        <v>115</v>
      </c>
      <c r="C131" s="136">
        <v>3000</v>
      </c>
      <c r="D131" s="136">
        <v>90000</v>
      </c>
      <c r="E131" s="277">
        <v>150</v>
      </c>
      <c r="F131" s="136">
        <f>G131-D131</f>
        <v>-90000</v>
      </c>
      <c r="G131" s="136"/>
      <c r="H131" s="215">
        <f t="shared" si="4"/>
        <v>5</v>
      </c>
      <c r="I131" s="216">
        <f t="shared" si="5"/>
        <v>0.16666666666666669</v>
      </c>
      <c r="J131" s="3">
        <v>90000</v>
      </c>
      <c r="K131" s="24">
        <v>90000</v>
      </c>
      <c r="L131" s="24">
        <v>0</v>
      </c>
    </row>
    <row r="132" spans="1:12" hidden="1" x14ac:dyDescent="0.3">
      <c r="A132" s="102"/>
      <c r="B132" s="103"/>
      <c r="C132" s="104"/>
      <c r="D132" s="136"/>
      <c r="E132" s="277"/>
      <c r="F132" s="136"/>
      <c r="G132" s="136"/>
      <c r="H132" s="215" t="e">
        <f t="shared" si="4"/>
        <v>#VALUE!</v>
      </c>
      <c r="I132" s="216" t="e">
        <f t="shared" si="5"/>
        <v>#VALUE!</v>
      </c>
      <c r="J132" s="3"/>
      <c r="K132" s="3"/>
      <c r="L132" s="3"/>
    </row>
    <row r="133" spans="1:12" hidden="1" x14ac:dyDescent="0.3">
      <c r="A133" s="102"/>
      <c r="B133" s="103"/>
      <c r="C133" s="104"/>
      <c r="D133" s="104"/>
      <c r="E133" s="278"/>
      <c r="F133" s="104"/>
      <c r="G133" s="89"/>
      <c r="H133" s="215" t="e">
        <f t="shared" si="4"/>
        <v>#VALUE!</v>
      </c>
      <c r="I133" s="216" t="e">
        <f t="shared" si="5"/>
        <v>#VALUE!</v>
      </c>
      <c r="J133" s="13"/>
      <c r="K133" s="13"/>
      <c r="L133" s="13"/>
    </row>
    <row r="134" spans="1:12" ht="20.100000000000001" hidden="1" customHeight="1" x14ac:dyDescent="0.3">
      <c r="A134" s="102"/>
      <c r="B134" s="103"/>
      <c r="C134" s="104"/>
      <c r="D134" s="104"/>
      <c r="E134" s="278"/>
      <c r="F134" s="104"/>
      <c r="G134" s="89"/>
      <c r="H134" s="215" t="e">
        <f t="shared" si="4"/>
        <v>#VALUE!</v>
      </c>
      <c r="I134" s="216" t="e">
        <f t="shared" si="5"/>
        <v>#VALUE!</v>
      </c>
      <c r="J134" s="13"/>
      <c r="K134" s="13"/>
      <c r="L134" s="13"/>
    </row>
    <row r="135" spans="1:12" ht="20.100000000000001" hidden="1" customHeight="1" x14ac:dyDescent="0.3">
      <c r="A135" s="102"/>
      <c r="B135" s="103"/>
      <c r="C135" s="104"/>
      <c r="D135" s="104"/>
      <c r="E135" s="278"/>
      <c r="F135" s="104"/>
      <c r="G135" s="89"/>
      <c r="H135" s="215" t="e">
        <f t="shared" si="4"/>
        <v>#VALUE!</v>
      </c>
      <c r="I135" s="216" t="e">
        <f t="shared" si="5"/>
        <v>#VALUE!</v>
      </c>
      <c r="J135" s="13"/>
      <c r="K135" s="13"/>
      <c r="L135" s="13"/>
    </row>
    <row r="136" spans="1:12" ht="20.100000000000001" hidden="1" customHeight="1" x14ac:dyDescent="0.3">
      <c r="A136" s="102"/>
      <c r="B136" s="103"/>
      <c r="C136" s="104"/>
      <c r="D136" s="104"/>
      <c r="E136" s="278"/>
      <c r="F136" s="104"/>
      <c r="G136" s="89"/>
      <c r="H136" s="215" t="e">
        <f t="shared" si="4"/>
        <v>#VALUE!</v>
      </c>
      <c r="I136" s="216" t="e">
        <f t="shared" si="5"/>
        <v>#VALUE!</v>
      </c>
      <c r="J136" s="13"/>
      <c r="K136" s="13"/>
      <c r="L136" s="13"/>
    </row>
    <row r="137" spans="1:12" ht="20.100000000000001" hidden="1" customHeight="1" x14ac:dyDescent="0.3">
      <c r="A137" s="102"/>
      <c r="B137" s="103"/>
      <c r="C137" s="104"/>
      <c r="D137" s="104"/>
      <c r="E137" s="278"/>
      <c r="F137" s="104"/>
      <c r="G137" s="89"/>
      <c r="H137" s="215" t="e">
        <f t="shared" si="4"/>
        <v>#VALUE!</v>
      </c>
      <c r="I137" s="216" t="e">
        <f t="shared" si="5"/>
        <v>#VALUE!</v>
      </c>
      <c r="J137" s="13"/>
      <c r="K137" s="13"/>
      <c r="L137" s="13"/>
    </row>
    <row r="138" spans="1:12" ht="20.100000000000001" hidden="1" customHeight="1" x14ac:dyDescent="0.3">
      <c r="A138" s="102"/>
      <c r="B138" s="103"/>
      <c r="C138" s="104"/>
      <c r="D138" s="104"/>
      <c r="E138" s="278"/>
      <c r="F138" s="104"/>
      <c r="G138" s="89"/>
      <c r="H138" s="215" t="e">
        <f t="shared" si="4"/>
        <v>#VALUE!</v>
      </c>
      <c r="I138" s="216" t="e">
        <f t="shared" si="5"/>
        <v>#VALUE!</v>
      </c>
      <c r="J138" s="13"/>
      <c r="K138" s="13"/>
      <c r="L138" s="13"/>
    </row>
    <row r="139" spans="1:12" s="11" customFormat="1" ht="15" hidden="1" customHeight="1" x14ac:dyDescent="0.3">
      <c r="A139" s="92" t="s">
        <v>266</v>
      </c>
      <c r="B139" s="93" t="s">
        <v>267</v>
      </c>
      <c r="C139" s="94">
        <f>SUBTOTAL(9,C140:C160)</f>
        <v>1000</v>
      </c>
      <c r="D139" s="94">
        <f>SUBTOTAL(9,D140:D160)</f>
        <v>25000</v>
      </c>
      <c r="E139" s="387">
        <f>SUBTOTAL(9,E140:E160)</f>
        <v>1000</v>
      </c>
      <c r="F139" s="94">
        <f>G139-D139</f>
        <v>-25000</v>
      </c>
      <c r="G139" s="94">
        <f>SUBTOTAL(9,G140:G160)</f>
        <v>0</v>
      </c>
      <c r="H139" s="215">
        <f t="shared" si="4"/>
        <v>100</v>
      </c>
      <c r="I139" s="216">
        <f t="shared" si="5"/>
        <v>4</v>
      </c>
      <c r="J139" s="10">
        <f>SUBTOTAL(9,J140:J160)</f>
        <v>25000</v>
      </c>
      <c r="K139" s="10">
        <f>SUBTOTAL(9,K140:K160)</f>
        <v>25000</v>
      </c>
      <c r="L139" s="10">
        <f>SUBTOTAL(9,L140:L160)</f>
        <v>0</v>
      </c>
    </row>
    <row r="140" spans="1:12" ht="30" hidden="1" customHeight="1" x14ac:dyDescent="0.3">
      <c r="A140" s="102"/>
      <c r="B140" s="165"/>
      <c r="C140" s="166"/>
      <c r="D140" s="166"/>
      <c r="E140" s="388"/>
      <c r="F140" s="166"/>
      <c r="G140" s="89"/>
      <c r="H140" s="215" t="e">
        <f t="shared" si="4"/>
        <v>#VALUE!</v>
      </c>
      <c r="I140" s="216" t="e">
        <f t="shared" si="5"/>
        <v>#VALUE!</v>
      </c>
      <c r="J140" s="13"/>
      <c r="K140" s="13"/>
      <c r="L140" s="13"/>
    </row>
    <row r="141" spans="1:12" s="11" customFormat="1" ht="15" hidden="1" customHeight="1" x14ac:dyDescent="0.3">
      <c r="A141" s="97" t="s">
        <v>266</v>
      </c>
      <c r="B141" s="98" t="s">
        <v>267</v>
      </c>
      <c r="C141" s="99">
        <f>SUBTOTAL(9,C142:C159)</f>
        <v>1000</v>
      </c>
      <c r="D141" s="99">
        <f>SUBTOTAL(9,D142:D159)</f>
        <v>25000</v>
      </c>
      <c r="E141" s="389">
        <f>SUBTOTAL(9,E142:E159)</f>
        <v>1000</v>
      </c>
      <c r="F141" s="99">
        <f>G141-D141</f>
        <v>-25000</v>
      </c>
      <c r="G141" s="99">
        <f>SUBTOTAL(9,G142:G159)</f>
        <v>0</v>
      </c>
      <c r="H141" s="215">
        <f t="shared" si="4"/>
        <v>100</v>
      </c>
      <c r="I141" s="216">
        <f t="shared" si="5"/>
        <v>4</v>
      </c>
      <c r="J141" s="15">
        <f>SUBTOTAL(9,J142:J159)</f>
        <v>25000</v>
      </c>
      <c r="K141" s="15">
        <f>SUBTOTAL(9,K142:K159)</f>
        <v>25000</v>
      </c>
      <c r="L141" s="15">
        <f>SUBTOTAL(9,L142:L159)</f>
        <v>0</v>
      </c>
    </row>
    <row r="142" spans="1:12" ht="30" hidden="1" customHeight="1" x14ac:dyDescent="0.3">
      <c r="A142" s="102"/>
      <c r="B142" s="103"/>
      <c r="C142" s="104"/>
      <c r="D142" s="105"/>
      <c r="E142" s="390"/>
      <c r="F142" s="105"/>
      <c r="G142" s="89"/>
      <c r="H142" s="215" t="e">
        <f t="shared" si="4"/>
        <v>#VALUE!</v>
      </c>
      <c r="I142" s="216" t="e">
        <f t="shared" si="5"/>
        <v>#VALUE!</v>
      </c>
      <c r="J142" s="13"/>
      <c r="K142" s="13"/>
      <c r="L142" s="13"/>
    </row>
    <row r="143" spans="1:12" ht="15" hidden="1" customHeight="1" x14ac:dyDescent="0.3">
      <c r="A143" s="106" t="s">
        <v>266</v>
      </c>
      <c r="B143" s="107" t="s">
        <v>267</v>
      </c>
      <c r="C143" s="108">
        <f>SUBTOTAL(9,C144:C158)</f>
        <v>1000</v>
      </c>
      <c r="D143" s="108">
        <f>SUBTOTAL(9,D144:D158)</f>
        <v>25000</v>
      </c>
      <c r="E143" s="391">
        <f>SUBTOTAL(9,E144:E158)</f>
        <v>1000</v>
      </c>
      <c r="F143" s="108">
        <f>G143-D143</f>
        <v>-25000</v>
      </c>
      <c r="G143" s="108">
        <f>SUBTOTAL(9,G144:G158)</f>
        <v>0</v>
      </c>
      <c r="H143" s="215">
        <f t="shared" si="4"/>
        <v>100</v>
      </c>
      <c r="I143" s="216">
        <f t="shared" si="5"/>
        <v>4</v>
      </c>
      <c r="J143" s="17">
        <f>SUBTOTAL(9,J144:J158)</f>
        <v>25000</v>
      </c>
      <c r="K143" s="17">
        <f>SUBTOTAL(9,K144:K158)</f>
        <v>25000</v>
      </c>
      <c r="L143" s="17">
        <f>SUBTOTAL(9,L144:L158)</f>
        <v>0</v>
      </c>
    </row>
    <row r="144" spans="1:12" ht="30" hidden="1" customHeight="1" x14ac:dyDescent="0.3">
      <c r="A144" s="102"/>
      <c r="B144" s="103"/>
      <c r="C144" s="104"/>
      <c r="D144" s="111"/>
      <c r="E144" s="392"/>
      <c r="F144" s="111"/>
      <c r="G144" s="89"/>
      <c r="H144" s="215" t="e">
        <f t="shared" si="4"/>
        <v>#VALUE!</v>
      </c>
      <c r="I144" s="216" t="e">
        <f t="shared" si="5"/>
        <v>#VALUE!</v>
      </c>
      <c r="J144" s="13"/>
      <c r="K144" s="13"/>
      <c r="L144" s="13"/>
    </row>
    <row r="145" spans="1:12" ht="15" hidden="1" customHeight="1" x14ac:dyDescent="0.3">
      <c r="A145" s="112" t="s">
        <v>266</v>
      </c>
      <c r="B145" s="113" t="s">
        <v>267</v>
      </c>
      <c r="C145" s="114">
        <f>SUBTOTAL(9,C146:C157)</f>
        <v>1000</v>
      </c>
      <c r="D145" s="114">
        <f>SUBTOTAL(9,D146:D157)</f>
        <v>25000</v>
      </c>
      <c r="E145" s="393">
        <f>SUBTOTAL(9,E146:E157)</f>
        <v>1000</v>
      </c>
      <c r="F145" s="114">
        <f>G145-D145</f>
        <v>-25000</v>
      </c>
      <c r="G145" s="114">
        <f>SUBTOTAL(9,G146:G157)</f>
        <v>0</v>
      </c>
      <c r="H145" s="215">
        <f t="shared" si="4"/>
        <v>100</v>
      </c>
      <c r="I145" s="216">
        <f t="shared" si="5"/>
        <v>4</v>
      </c>
      <c r="J145" s="20">
        <f>SUBTOTAL(9,J146:J157)</f>
        <v>25000</v>
      </c>
      <c r="K145" s="20">
        <f>SUBTOTAL(9,K146:K157)</f>
        <v>25000</v>
      </c>
      <c r="L145" s="20">
        <f>SUBTOTAL(9,L146:L157)</f>
        <v>0</v>
      </c>
    </row>
    <row r="146" spans="1:12" ht="30" hidden="1" customHeight="1" x14ac:dyDescent="0.3">
      <c r="A146" s="102"/>
      <c r="B146" s="103"/>
      <c r="C146" s="104"/>
      <c r="D146" s="117"/>
      <c r="E146" s="394"/>
      <c r="F146" s="117"/>
      <c r="G146" s="89"/>
      <c r="H146" s="215" t="e">
        <f t="shared" si="4"/>
        <v>#VALUE!</v>
      </c>
      <c r="I146" s="216" t="e">
        <f t="shared" si="5"/>
        <v>#VALUE!</v>
      </c>
      <c r="J146" s="13"/>
      <c r="K146" s="13"/>
      <c r="L146" s="13"/>
    </row>
    <row r="147" spans="1:12" ht="15" hidden="1" customHeight="1" x14ac:dyDescent="0.3">
      <c r="A147" s="118" t="s">
        <v>266</v>
      </c>
      <c r="B147" s="119" t="s">
        <v>267</v>
      </c>
      <c r="C147" s="120">
        <f>SUBTOTAL(9,C148:C156)</f>
        <v>1000</v>
      </c>
      <c r="D147" s="120">
        <f>SUBTOTAL(9,D148:D156)</f>
        <v>25000</v>
      </c>
      <c r="E147" s="395">
        <f>SUBTOTAL(9,E148:E156)</f>
        <v>1000</v>
      </c>
      <c r="F147" s="120">
        <f>G147-D147</f>
        <v>-25000</v>
      </c>
      <c r="G147" s="120">
        <f>SUBTOTAL(9,G148:G156)</f>
        <v>0</v>
      </c>
      <c r="H147" s="215">
        <f t="shared" si="4"/>
        <v>100</v>
      </c>
      <c r="I147" s="216">
        <f t="shared" si="5"/>
        <v>4</v>
      </c>
      <c r="J147" s="21">
        <f>SUBTOTAL(9,J148:J156)</f>
        <v>25000</v>
      </c>
      <c r="K147" s="21">
        <f>SUBTOTAL(9,K148:K156)</f>
        <v>25000</v>
      </c>
      <c r="L147" s="21">
        <f>SUBTOTAL(9,L148:L156)</f>
        <v>0</v>
      </c>
    </row>
    <row r="148" spans="1:12" ht="30" hidden="1" customHeight="1" x14ac:dyDescent="0.3">
      <c r="A148" s="102"/>
      <c r="B148" s="103"/>
      <c r="C148" s="104"/>
      <c r="D148" s="123"/>
      <c r="E148" s="396"/>
      <c r="F148" s="123"/>
      <c r="G148" s="89"/>
      <c r="H148" s="215" t="e">
        <f t="shared" si="4"/>
        <v>#VALUE!</v>
      </c>
      <c r="I148" s="216" t="e">
        <f t="shared" si="5"/>
        <v>#VALUE!</v>
      </c>
      <c r="J148" s="13"/>
      <c r="K148" s="13"/>
      <c r="L148" s="13"/>
    </row>
    <row r="149" spans="1:12" ht="15" hidden="1" customHeight="1" x14ac:dyDescent="0.3">
      <c r="A149" s="124" t="s">
        <v>266</v>
      </c>
      <c r="B149" s="125" t="s">
        <v>267</v>
      </c>
      <c r="C149" s="126">
        <f>SUBTOTAL(9,C150:C155)</f>
        <v>1000</v>
      </c>
      <c r="D149" s="126">
        <f>SUBTOTAL(9,D150:D155)</f>
        <v>25000</v>
      </c>
      <c r="E149" s="397">
        <f>SUBTOTAL(9,E150:E155)</f>
        <v>1000</v>
      </c>
      <c r="F149" s="126">
        <f>G149-D149</f>
        <v>-25000</v>
      </c>
      <c r="G149" s="126">
        <f>SUBTOTAL(9,G150:G155)</f>
        <v>0</v>
      </c>
      <c r="H149" s="215">
        <f t="shared" si="4"/>
        <v>100</v>
      </c>
      <c r="I149" s="216">
        <f t="shared" si="5"/>
        <v>4</v>
      </c>
      <c r="J149" s="18">
        <f>SUBTOTAL(9,J150:J155)</f>
        <v>25000</v>
      </c>
      <c r="K149" s="18">
        <f>SUBTOTAL(9,K150:K155)</f>
        <v>25000</v>
      </c>
      <c r="L149" s="18">
        <f>SUBTOTAL(9,L150:L155)</f>
        <v>0</v>
      </c>
    </row>
    <row r="150" spans="1:12" ht="22.5" hidden="1" customHeight="1" x14ac:dyDescent="0.3">
      <c r="A150" s="102"/>
      <c r="B150" s="103"/>
      <c r="C150" s="104"/>
      <c r="D150" s="123"/>
      <c r="E150" s="396"/>
      <c r="F150" s="123"/>
      <c r="G150" s="123"/>
      <c r="H150" s="215" t="e">
        <f t="shared" ref="H150:H213" si="6">IF(C150&lt;&gt;0,E150/C150,"-")*100</f>
        <v>#VALUE!</v>
      </c>
      <c r="I150" s="216" t="e">
        <f t="shared" ref="I150:I213" si="7">IF(D150&lt;&gt;0,E150/D150,"-")*100</f>
        <v>#VALUE!</v>
      </c>
      <c r="J150" s="70"/>
      <c r="K150" s="70"/>
      <c r="L150" s="70"/>
    </row>
    <row r="151" spans="1:12" ht="15" hidden="1" customHeight="1" x14ac:dyDescent="0.3">
      <c r="A151" s="131" t="s">
        <v>266</v>
      </c>
      <c r="B151" s="132" t="s">
        <v>267</v>
      </c>
      <c r="C151" s="123">
        <f>SUBTOTAL(9,C152:C154)</f>
        <v>1000</v>
      </c>
      <c r="D151" s="123">
        <f>SUBTOTAL(9,D152:D154)</f>
        <v>25000</v>
      </c>
      <c r="E151" s="396">
        <f>SUBTOTAL(9,E152:E154)</f>
        <v>1000</v>
      </c>
      <c r="F151" s="123">
        <f>G151-D151</f>
        <v>-25000</v>
      </c>
      <c r="G151" s="123">
        <f>SUBTOTAL(9,G152:G154)</f>
        <v>0</v>
      </c>
      <c r="H151" s="215">
        <f t="shared" si="6"/>
        <v>100</v>
      </c>
      <c r="I151" s="216">
        <f t="shared" si="7"/>
        <v>4</v>
      </c>
      <c r="J151" s="70">
        <f>SUBTOTAL(9,J152:J154)</f>
        <v>25000</v>
      </c>
      <c r="K151" s="70">
        <f>SUBTOTAL(9,K152:K154)</f>
        <v>25000</v>
      </c>
      <c r="L151" s="70">
        <f>SUBTOTAL(9,L152:L154)</f>
        <v>0</v>
      </c>
    </row>
    <row r="152" spans="1:12" ht="30" hidden="1" customHeight="1" x14ac:dyDescent="0.3">
      <c r="A152" s="102"/>
      <c r="B152" s="103"/>
      <c r="C152" s="104"/>
      <c r="D152" s="133"/>
      <c r="E152" s="398"/>
      <c r="F152" s="133"/>
      <c r="G152" s="89"/>
      <c r="H152" s="215" t="e">
        <f t="shared" si="6"/>
        <v>#VALUE!</v>
      </c>
      <c r="I152" s="216" t="e">
        <f t="shared" si="7"/>
        <v>#VALUE!</v>
      </c>
      <c r="J152" s="13"/>
      <c r="K152" s="13"/>
      <c r="L152" s="13"/>
    </row>
    <row r="153" spans="1:12" ht="15" customHeight="1" x14ac:dyDescent="0.3">
      <c r="A153" s="134" t="s">
        <v>266</v>
      </c>
      <c r="B153" s="135" t="s">
        <v>267</v>
      </c>
      <c r="C153" s="136">
        <v>1000</v>
      </c>
      <c r="D153" s="136">
        <v>25000</v>
      </c>
      <c r="E153" s="277">
        <v>1000</v>
      </c>
      <c r="F153" s="136">
        <f>G153-D153</f>
        <v>-25000</v>
      </c>
      <c r="G153" s="136"/>
      <c r="H153" s="215">
        <f t="shared" si="6"/>
        <v>100</v>
      </c>
      <c r="I153" s="216">
        <f t="shared" si="7"/>
        <v>4</v>
      </c>
      <c r="J153" s="3">
        <v>25000</v>
      </c>
      <c r="K153" s="24">
        <v>25000</v>
      </c>
      <c r="L153" s="24">
        <v>0</v>
      </c>
    </row>
    <row r="154" spans="1:12" hidden="1" x14ac:dyDescent="0.3">
      <c r="A154" s="102"/>
      <c r="B154" s="103"/>
      <c r="C154" s="104"/>
      <c r="D154" s="136"/>
      <c r="E154" s="277"/>
      <c r="F154" s="136"/>
      <c r="G154" s="136"/>
      <c r="H154" s="215" t="e">
        <f t="shared" si="6"/>
        <v>#VALUE!</v>
      </c>
      <c r="I154" s="216" t="e">
        <f t="shared" si="7"/>
        <v>#VALUE!</v>
      </c>
      <c r="J154" s="3"/>
      <c r="K154" s="3"/>
      <c r="L154" s="3"/>
    </row>
    <row r="155" spans="1:12" hidden="1" x14ac:dyDescent="0.3">
      <c r="A155" s="102"/>
      <c r="B155" s="103"/>
      <c r="C155" s="104"/>
      <c r="D155" s="104"/>
      <c r="E155" s="278"/>
      <c r="F155" s="104"/>
      <c r="G155" s="89"/>
      <c r="H155" s="215" t="e">
        <f t="shared" si="6"/>
        <v>#VALUE!</v>
      </c>
      <c r="I155" s="216" t="e">
        <f t="shared" si="7"/>
        <v>#VALUE!</v>
      </c>
      <c r="J155" s="13"/>
      <c r="K155" s="13"/>
      <c r="L155" s="13"/>
    </row>
    <row r="156" spans="1:12" ht="20.100000000000001" hidden="1" customHeight="1" x14ac:dyDescent="0.3">
      <c r="A156" s="102"/>
      <c r="B156" s="103"/>
      <c r="C156" s="104"/>
      <c r="D156" s="104"/>
      <c r="E156" s="278"/>
      <c r="F156" s="104"/>
      <c r="G156" s="89"/>
      <c r="H156" s="215" t="e">
        <f t="shared" si="6"/>
        <v>#VALUE!</v>
      </c>
      <c r="I156" s="216" t="e">
        <f t="shared" si="7"/>
        <v>#VALUE!</v>
      </c>
      <c r="J156" s="13"/>
      <c r="K156" s="13"/>
      <c r="L156" s="13"/>
    </row>
    <row r="157" spans="1:12" ht="20.100000000000001" hidden="1" customHeight="1" x14ac:dyDescent="0.3">
      <c r="A157" s="102"/>
      <c r="B157" s="103"/>
      <c r="C157" s="104"/>
      <c r="D157" s="104"/>
      <c r="E157" s="278"/>
      <c r="F157" s="104"/>
      <c r="G157" s="89"/>
      <c r="H157" s="215" t="e">
        <f t="shared" si="6"/>
        <v>#VALUE!</v>
      </c>
      <c r="I157" s="216" t="e">
        <f t="shared" si="7"/>
        <v>#VALUE!</v>
      </c>
      <c r="J157" s="13"/>
      <c r="K157" s="13"/>
      <c r="L157" s="13"/>
    </row>
    <row r="158" spans="1:12" ht="20.100000000000001" hidden="1" customHeight="1" x14ac:dyDescent="0.3">
      <c r="A158" s="102"/>
      <c r="B158" s="103"/>
      <c r="C158" s="104"/>
      <c r="D158" s="104"/>
      <c r="E158" s="278"/>
      <c r="F158" s="104"/>
      <c r="G158" s="89"/>
      <c r="H158" s="215" t="e">
        <f t="shared" si="6"/>
        <v>#VALUE!</v>
      </c>
      <c r="I158" s="216" t="e">
        <f t="shared" si="7"/>
        <v>#VALUE!</v>
      </c>
      <c r="J158" s="13"/>
      <c r="K158" s="13"/>
      <c r="L158" s="13"/>
    </row>
    <row r="159" spans="1:12" ht="20.100000000000001" hidden="1" customHeight="1" x14ac:dyDescent="0.3">
      <c r="A159" s="102"/>
      <c r="B159" s="103"/>
      <c r="C159" s="104"/>
      <c r="D159" s="104"/>
      <c r="E159" s="278"/>
      <c r="F159" s="104"/>
      <c r="G159" s="89"/>
      <c r="H159" s="215" t="e">
        <f t="shared" si="6"/>
        <v>#VALUE!</v>
      </c>
      <c r="I159" s="216" t="e">
        <f t="shared" si="7"/>
        <v>#VALUE!</v>
      </c>
      <c r="J159" s="13"/>
      <c r="K159" s="13"/>
      <c r="L159" s="13"/>
    </row>
    <row r="160" spans="1:12" ht="20.100000000000001" hidden="1" customHeight="1" x14ac:dyDescent="0.3">
      <c r="A160" s="102"/>
      <c r="B160" s="103"/>
      <c r="C160" s="104"/>
      <c r="D160" s="104"/>
      <c r="E160" s="278"/>
      <c r="F160" s="104"/>
      <c r="G160" s="89"/>
      <c r="H160" s="215" t="e">
        <f t="shared" si="6"/>
        <v>#VALUE!</v>
      </c>
      <c r="I160" s="216" t="e">
        <f t="shared" si="7"/>
        <v>#VALUE!</v>
      </c>
      <c r="J160" s="13"/>
      <c r="K160" s="13"/>
      <c r="L160" s="13"/>
    </row>
    <row r="161" spans="1:12" s="11" customFormat="1" ht="15" hidden="1" customHeight="1" x14ac:dyDescent="0.3">
      <c r="A161" s="92" t="s">
        <v>268</v>
      </c>
      <c r="B161" s="93" t="s">
        <v>269</v>
      </c>
      <c r="C161" s="94">
        <f>SUBTOTAL(9,C162:C182)</f>
        <v>102689</v>
      </c>
      <c r="D161" s="94">
        <f>SUBTOTAL(9,D162:D182)</f>
        <v>7027000</v>
      </c>
      <c r="E161" s="387">
        <f>SUBTOTAL(9,E162:E182)</f>
        <v>179759</v>
      </c>
      <c r="F161" s="94">
        <f>G161-D161</f>
        <v>-7027000</v>
      </c>
      <c r="G161" s="94">
        <f>SUBTOTAL(9,G162:G182)</f>
        <v>0</v>
      </c>
      <c r="H161" s="215">
        <f t="shared" si="6"/>
        <v>175.05185560283965</v>
      </c>
      <c r="I161" s="216">
        <f t="shared" si="7"/>
        <v>2.5581186850718658</v>
      </c>
      <c r="J161" s="10">
        <f>SUBTOTAL(9,J162:J182)</f>
        <v>5580000</v>
      </c>
      <c r="K161" s="10">
        <f>SUBTOTAL(9,K162:K182)</f>
        <v>1076000</v>
      </c>
      <c r="L161" s="10">
        <f>SUBTOTAL(9,L162:L182)</f>
        <v>0</v>
      </c>
    </row>
    <row r="162" spans="1:12" ht="30" hidden="1" customHeight="1" x14ac:dyDescent="0.3">
      <c r="A162" s="102"/>
      <c r="B162" s="165"/>
      <c r="C162" s="166"/>
      <c r="D162" s="166"/>
      <c r="E162" s="388"/>
      <c r="F162" s="166"/>
      <c r="G162" s="89"/>
      <c r="H162" s="215" t="e">
        <f t="shared" si="6"/>
        <v>#VALUE!</v>
      </c>
      <c r="I162" s="216" t="e">
        <f t="shared" si="7"/>
        <v>#VALUE!</v>
      </c>
      <c r="J162" s="13"/>
      <c r="K162" s="13"/>
      <c r="L162" s="13"/>
    </row>
    <row r="163" spans="1:12" s="11" customFormat="1" ht="15" hidden="1" customHeight="1" x14ac:dyDescent="0.3">
      <c r="A163" s="97" t="s">
        <v>268</v>
      </c>
      <c r="B163" s="98" t="s">
        <v>269</v>
      </c>
      <c r="C163" s="99">
        <f>SUBTOTAL(9,C164:C181)</f>
        <v>102689</v>
      </c>
      <c r="D163" s="99">
        <f>SUBTOTAL(9,D164:D181)</f>
        <v>7027000</v>
      </c>
      <c r="E163" s="389">
        <f>SUBTOTAL(9,E164:E181)</f>
        <v>179759</v>
      </c>
      <c r="F163" s="99">
        <f>G163-D163</f>
        <v>-7027000</v>
      </c>
      <c r="G163" s="99">
        <f>SUBTOTAL(9,G164:G181)</f>
        <v>0</v>
      </c>
      <c r="H163" s="215">
        <f t="shared" si="6"/>
        <v>175.05185560283965</v>
      </c>
      <c r="I163" s="216">
        <f t="shared" si="7"/>
        <v>2.5581186850718658</v>
      </c>
      <c r="J163" s="15">
        <f>SUBTOTAL(9,J164:J181)</f>
        <v>5580000</v>
      </c>
      <c r="K163" s="15">
        <f>SUBTOTAL(9,K164:K181)</f>
        <v>1076000</v>
      </c>
      <c r="L163" s="15">
        <f>SUBTOTAL(9,L164:L181)</f>
        <v>0</v>
      </c>
    </row>
    <row r="164" spans="1:12" ht="30" hidden="1" customHeight="1" x14ac:dyDescent="0.3">
      <c r="A164" s="102"/>
      <c r="B164" s="103"/>
      <c r="C164" s="104"/>
      <c r="D164" s="105"/>
      <c r="E164" s="390"/>
      <c r="F164" s="105"/>
      <c r="G164" s="89"/>
      <c r="H164" s="215" t="e">
        <f t="shared" si="6"/>
        <v>#VALUE!</v>
      </c>
      <c r="I164" s="216" t="e">
        <f t="shared" si="7"/>
        <v>#VALUE!</v>
      </c>
      <c r="J164" s="13"/>
      <c r="K164" s="13"/>
      <c r="L164" s="13"/>
    </row>
    <row r="165" spans="1:12" ht="15" hidden="1" customHeight="1" x14ac:dyDescent="0.3">
      <c r="A165" s="106" t="s">
        <v>268</v>
      </c>
      <c r="B165" s="107" t="s">
        <v>269</v>
      </c>
      <c r="C165" s="108">
        <f>SUBTOTAL(9,C166:C180)</f>
        <v>102689</v>
      </c>
      <c r="D165" s="108">
        <f>SUBTOTAL(9,D166:D180)</f>
        <v>7027000</v>
      </c>
      <c r="E165" s="391">
        <f>SUBTOTAL(9,E166:E180)</f>
        <v>179759</v>
      </c>
      <c r="F165" s="108">
        <f>G165-D165</f>
        <v>-7027000</v>
      </c>
      <c r="G165" s="108">
        <f>SUBTOTAL(9,G166:G180)</f>
        <v>0</v>
      </c>
      <c r="H165" s="215">
        <f t="shared" si="6"/>
        <v>175.05185560283965</v>
      </c>
      <c r="I165" s="216">
        <f t="shared" si="7"/>
        <v>2.5581186850718658</v>
      </c>
      <c r="J165" s="17">
        <f>SUBTOTAL(9,J166:J180)</f>
        <v>5580000</v>
      </c>
      <c r="K165" s="17">
        <f>SUBTOTAL(9,K166:K180)</f>
        <v>1076000</v>
      </c>
      <c r="L165" s="17">
        <f>SUBTOTAL(9,L166:L180)</f>
        <v>0</v>
      </c>
    </row>
    <row r="166" spans="1:12" ht="30" hidden="1" customHeight="1" x14ac:dyDescent="0.3">
      <c r="A166" s="102"/>
      <c r="B166" s="103"/>
      <c r="C166" s="104"/>
      <c r="D166" s="111"/>
      <c r="E166" s="392"/>
      <c r="F166" s="111"/>
      <c r="G166" s="89"/>
      <c r="H166" s="215" t="e">
        <f t="shared" si="6"/>
        <v>#VALUE!</v>
      </c>
      <c r="I166" s="216" t="e">
        <f t="shared" si="7"/>
        <v>#VALUE!</v>
      </c>
      <c r="J166" s="13"/>
      <c r="K166" s="13"/>
      <c r="L166" s="13"/>
    </row>
    <row r="167" spans="1:12" ht="15" hidden="1" customHeight="1" x14ac:dyDescent="0.3">
      <c r="A167" s="112" t="s">
        <v>268</v>
      </c>
      <c r="B167" s="113" t="s">
        <v>269</v>
      </c>
      <c r="C167" s="114">
        <f>SUBTOTAL(9,C168:C179)</f>
        <v>102689</v>
      </c>
      <c r="D167" s="114">
        <f>SUBTOTAL(9,D168:D179)</f>
        <v>7027000</v>
      </c>
      <c r="E167" s="393">
        <f>SUBTOTAL(9,E168:E179)</f>
        <v>179759</v>
      </c>
      <c r="F167" s="114">
        <f>G167-D167</f>
        <v>-7027000</v>
      </c>
      <c r="G167" s="114">
        <f>SUBTOTAL(9,G168:G179)</f>
        <v>0</v>
      </c>
      <c r="H167" s="215">
        <f t="shared" si="6"/>
        <v>175.05185560283965</v>
      </c>
      <c r="I167" s="216">
        <f t="shared" si="7"/>
        <v>2.5581186850718658</v>
      </c>
      <c r="J167" s="20">
        <f>SUBTOTAL(9,J168:J179)</f>
        <v>5580000</v>
      </c>
      <c r="K167" s="20">
        <f>SUBTOTAL(9,K168:K179)</f>
        <v>1076000</v>
      </c>
      <c r="L167" s="20">
        <f>SUBTOTAL(9,L168:L179)</f>
        <v>0</v>
      </c>
    </row>
    <row r="168" spans="1:12" ht="30" hidden="1" customHeight="1" x14ac:dyDescent="0.3">
      <c r="A168" s="102"/>
      <c r="B168" s="103"/>
      <c r="C168" s="104"/>
      <c r="D168" s="117"/>
      <c r="E168" s="394"/>
      <c r="F168" s="117"/>
      <c r="G168" s="89"/>
      <c r="H168" s="215" t="e">
        <f t="shared" si="6"/>
        <v>#VALUE!</v>
      </c>
      <c r="I168" s="216" t="e">
        <f t="shared" si="7"/>
        <v>#VALUE!</v>
      </c>
      <c r="J168" s="13"/>
      <c r="K168" s="13"/>
      <c r="L168" s="13"/>
    </row>
    <row r="169" spans="1:12" ht="15" hidden="1" customHeight="1" x14ac:dyDescent="0.3">
      <c r="A169" s="118" t="s">
        <v>268</v>
      </c>
      <c r="B169" s="119" t="s">
        <v>269</v>
      </c>
      <c r="C169" s="120">
        <f>SUBTOTAL(9,C170:C178)</f>
        <v>102689</v>
      </c>
      <c r="D169" s="120">
        <f>SUBTOTAL(9,D170:D178)</f>
        <v>7027000</v>
      </c>
      <c r="E169" s="395">
        <f>SUBTOTAL(9,E170:E178)</f>
        <v>179759</v>
      </c>
      <c r="F169" s="120">
        <f>G169-D169</f>
        <v>-7027000</v>
      </c>
      <c r="G169" s="120">
        <f>SUBTOTAL(9,G170:G178)</f>
        <v>0</v>
      </c>
      <c r="H169" s="215">
        <f t="shared" si="6"/>
        <v>175.05185560283965</v>
      </c>
      <c r="I169" s="216">
        <f t="shared" si="7"/>
        <v>2.5581186850718658</v>
      </c>
      <c r="J169" s="21">
        <f>SUBTOTAL(9,J170:J178)</f>
        <v>5580000</v>
      </c>
      <c r="K169" s="21">
        <f>SUBTOTAL(9,K170:K178)</f>
        <v>1076000</v>
      </c>
      <c r="L169" s="21">
        <f>SUBTOTAL(9,L170:L178)</f>
        <v>0</v>
      </c>
    </row>
    <row r="170" spans="1:12" ht="30" hidden="1" customHeight="1" x14ac:dyDescent="0.3">
      <c r="A170" s="102"/>
      <c r="B170" s="103"/>
      <c r="C170" s="104"/>
      <c r="D170" s="123"/>
      <c r="E170" s="396"/>
      <c r="F170" s="123"/>
      <c r="G170" s="89"/>
      <c r="H170" s="215" t="e">
        <f t="shared" si="6"/>
        <v>#VALUE!</v>
      </c>
      <c r="I170" s="216" t="e">
        <f t="shared" si="7"/>
        <v>#VALUE!</v>
      </c>
      <c r="J170" s="13"/>
      <c r="K170" s="13"/>
      <c r="L170" s="13"/>
    </row>
    <row r="171" spans="1:12" ht="15" hidden="1" customHeight="1" x14ac:dyDescent="0.3">
      <c r="A171" s="124" t="s">
        <v>268</v>
      </c>
      <c r="B171" s="125" t="s">
        <v>269</v>
      </c>
      <c r="C171" s="126">
        <f>SUBTOTAL(9,C172:C177)</f>
        <v>102689</v>
      </c>
      <c r="D171" s="126">
        <f>SUBTOTAL(9,D172:D177)</f>
        <v>7027000</v>
      </c>
      <c r="E171" s="397">
        <f>SUBTOTAL(9,E172:E177)</f>
        <v>179759</v>
      </c>
      <c r="F171" s="126">
        <f>G171-D171</f>
        <v>-7027000</v>
      </c>
      <c r="G171" s="126">
        <f>SUBTOTAL(9,G172:G177)</f>
        <v>0</v>
      </c>
      <c r="H171" s="215">
        <f t="shared" si="6"/>
        <v>175.05185560283965</v>
      </c>
      <c r="I171" s="216">
        <f t="shared" si="7"/>
        <v>2.5581186850718658</v>
      </c>
      <c r="J171" s="18">
        <f>SUBTOTAL(9,J172:J177)</f>
        <v>5580000</v>
      </c>
      <c r="K171" s="18">
        <f>SUBTOTAL(9,K172:K177)</f>
        <v>1076000</v>
      </c>
      <c r="L171" s="18">
        <f>SUBTOTAL(9,L172:L177)</f>
        <v>0</v>
      </c>
    </row>
    <row r="172" spans="1:12" ht="22.5" hidden="1" customHeight="1" x14ac:dyDescent="0.3">
      <c r="A172" s="102"/>
      <c r="B172" s="103"/>
      <c r="C172" s="104"/>
      <c r="D172" s="123"/>
      <c r="E172" s="396"/>
      <c r="F172" s="123"/>
      <c r="G172" s="123"/>
      <c r="H172" s="215" t="e">
        <f t="shared" si="6"/>
        <v>#VALUE!</v>
      </c>
      <c r="I172" s="216" t="e">
        <f t="shared" si="7"/>
        <v>#VALUE!</v>
      </c>
      <c r="J172" s="70"/>
      <c r="K172" s="70"/>
      <c r="L172" s="70"/>
    </row>
    <row r="173" spans="1:12" ht="15" hidden="1" customHeight="1" x14ac:dyDescent="0.3">
      <c r="A173" s="131" t="s">
        <v>268</v>
      </c>
      <c r="B173" s="132" t="s">
        <v>269</v>
      </c>
      <c r="C173" s="123">
        <f>SUBTOTAL(9,C174:C176)</f>
        <v>102689</v>
      </c>
      <c r="D173" s="123">
        <f>SUBTOTAL(9,D174:D176)</f>
        <v>7027000</v>
      </c>
      <c r="E173" s="396">
        <f>SUBTOTAL(9,E174:E176)</f>
        <v>179759</v>
      </c>
      <c r="F173" s="123">
        <f>G173-D173</f>
        <v>-7027000</v>
      </c>
      <c r="G173" s="123">
        <f>SUBTOTAL(9,G174:G176)</f>
        <v>0</v>
      </c>
      <c r="H173" s="215">
        <f t="shared" si="6"/>
        <v>175.05185560283965</v>
      </c>
      <c r="I173" s="216">
        <f t="shared" si="7"/>
        <v>2.5581186850718658</v>
      </c>
      <c r="J173" s="70">
        <f>SUBTOTAL(9,J174:J176)</f>
        <v>5580000</v>
      </c>
      <c r="K173" s="70">
        <f>SUBTOTAL(9,K174:K176)</f>
        <v>1076000</v>
      </c>
      <c r="L173" s="70">
        <f>SUBTOTAL(9,L174:L176)</f>
        <v>0</v>
      </c>
    </row>
    <row r="174" spans="1:12" ht="30" hidden="1" customHeight="1" x14ac:dyDescent="0.3">
      <c r="A174" s="102"/>
      <c r="B174" s="103"/>
      <c r="C174" s="104"/>
      <c r="D174" s="133"/>
      <c r="E174" s="398"/>
      <c r="F174" s="133"/>
      <c r="G174" s="89"/>
      <c r="H174" s="215" t="e">
        <f t="shared" si="6"/>
        <v>#VALUE!</v>
      </c>
      <c r="I174" s="216" t="e">
        <f t="shared" si="7"/>
        <v>#VALUE!</v>
      </c>
      <c r="J174" s="13"/>
      <c r="K174" s="13"/>
      <c r="L174" s="13"/>
    </row>
    <row r="175" spans="1:12" ht="15" customHeight="1" x14ac:dyDescent="0.3">
      <c r="A175" s="134" t="s">
        <v>268</v>
      </c>
      <c r="B175" s="135" t="s">
        <v>269</v>
      </c>
      <c r="C175" s="136">
        <v>102689</v>
      </c>
      <c r="D175" s="136">
        <v>7027000</v>
      </c>
      <c r="E175" s="277">
        <v>179759</v>
      </c>
      <c r="F175" s="136">
        <f>G175-D175</f>
        <v>-7027000</v>
      </c>
      <c r="G175" s="136"/>
      <c r="H175" s="215">
        <f t="shared" si="6"/>
        <v>175.05185560283965</v>
      </c>
      <c r="I175" s="216">
        <f t="shared" si="7"/>
        <v>2.5581186850718658</v>
      </c>
      <c r="J175" s="3">
        <v>5580000</v>
      </c>
      <c r="K175" s="24">
        <v>1076000</v>
      </c>
      <c r="L175" s="24">
        <v>0</v>
      </c>
    </row>
    <row r="176" spans="1:12" hidden="1" x14ac:dyDescent="0.3">
      <c r="A176" s="102"/>
      <c r="B176" s="103"/>
      <c r="C176" s="104"/>
      <c r="D176" s="136"/>
      <c r="E176" s="277"/>
      <c r="F176" s="136"/>
      <c r="G176" s="136"/>
      <c r="H176" s="215" t="e">
        <f t="shared" si="6"/>
        <v>#VALUE!</v>
      </c>
      <c r="I176" s="216" t="e">
        <f t="shared" si="7"/>
        <v>#VALUE!</v>
      </c>
      <c r="J176" s="3"/>
      <c r="K176" s="3"/>
      <c r="L176" s="3"/>
    </row>
    <row r="177" spans="1:12" hidden="1" x14ac:dyDescent="0.3">
      <c r="A177" s="102"/>
      <c r="B177" s="103"/>
      <c r="C177" s="104"/>
      <c r="D177" s="104"/>
      <c r="E177" s="278"/>
      <c r="F177" s="104"/>
      <c r="G177" s="89"/>
      <c r="H177" s="215" t="e">
        <f t="shared" si="6"/>
        <v>#VALUE!</v>
      </c>
      <c r="I177" s="216" t="e">
        <f t="shared" si="7"/>
        <v>#VALUE!</v>
      </c>
      <c r="J177" s="13"/>
      <c r="K177" s="13"/>
      <c r="L177" s="13"/>
    </row>
    <row r="178" spans="1:12" ht="20.100000000000001" hidden="1" customHeight="1" x14ac:dyDescent="0.3">
      <c r="A178" s="102"/>
      <c r="B178" s="103"/>
      <c r="C178" s="104"/>
      <c r="D178" s="104"/>
      <c r="E178" s="278"/>
      <c r="F178" s="104"/>
      <c r="G178" s="89"/>
      <c r="H178" s="215" t="e">
        <f t="shared" si="6"/>
        <v>#VALUE!</v>
      </c>
      <c r="I178" s="216" t="e">
        <f t="shared" si="7"/>
        <v>#VALUE!</v>
      </c>
      <c r="J178" s="13"/>
      <c r="K178" s="13"/>
      <c r="L178" s="13"/>
    </row>
    <row r="179" spans="1:12" ht="20.100000000000001" hidden="1" customHeight="1" x14ac:dyDescent="0.3">
      <c r="A179" s="102"/>
      <c r="B179" s="103"/>
      <c r="C179" s="104"/>
      <c r="D179" s="104"/>
      <c r="E179" s="278"/>
      <c r="F179" s="104"/>
      <c r="G179" s="89"/>
      <c r="H179" s="215" t="e">
        <f t="shared" si="6"/>
        <v>#VALUE!</v>
      </c>
      <c r="I179" s="216" t="e">
        <f t="shared" si="7"/>
        <v>#VALUE!</v>
      </c>
      <c r="J179" s="13"/>
      <c r="K179" s="13"/>
      <c r="L179" s="13"/>
    </row>
    <row r="180" spans="1:12" ht="20.100000000000001" hidden="1" customHeight="1" x14ac:dyDescent="0.3">
      <c r="A180" s="102"/>
      <c r="B180" s="103"/>
      <c r="C180" s="104"/>
      <c r="D180" s="104"/>
      <c r="E180" s="278"/>
      <c r="F180" s="104"/>
      <c r="G180" s="89"/>
      <c r="H180" s="215" t="e">
        <f t="shared" si="6"/>
        <v>#VALUE!</v>
      </c>
      <c r="I180" s="216" t="e">
        <f t="shared" si="7"/>
        <v>#VALUE!</v>
      </c>
      <c r="J180" s="13"/>
      <c r="K180" s="13"/>
      <c r="L180" s="13"/>
    </row>
    <row r="181" spans="1:12" ht="20.100000000000001" hidden="1" customHeight="1" x14ac:dyDescent="0.3">
      <c r="A181" s="102"/>
      <c r="B181" s="103"/>
      <c r="C181" s="104"/>
      <c r="D181" s="104"/>
      <c r="E181" s="278"/>
      <c r="F181" s="104"/>
      <c r="G181" s="89"/>
      <c r="H181" s="215" t="e">
        <f t="shared" si="6"/>
        <v>#VALUE!</v>
      </c>
      <c r="I181" s="216" t="e">
        <f t="shared" si="7"/>
        <v>#VALUE!</v>
      </c>
      <c r="J181" s="13"/>
      <c r="K181" s="13"/>
      <c r="L181" s="13"/>
    </row>
    <row r="182" spans="1:12" ht="20.100000000000001" hidden="1" customHeight="1" x14ac:dyDescent="0.3">
      <c r="A182" s="102"/>
      <c r="B182" s="103"/>
      <c r="C182" s="104"/>
      <c r="D182" s="104"/>
      <c r="E182" s="278"/>
      <c r="F182" s="104"/>
      <c r="G182" s="89"/>
      <c r="H182" s="215" t="e">
        <f t="shared" si="6"/>
        <v>#VALUE!</v>
      </c>
      <c r="I182" s="216" t="e">
        <f t="shared" si="7"/>
        <v>#VALUE!</v>
      </c>
      <c r="J182" s="13"/>
      <c r="K182" s="13"/>
      <c r="L182" s="13"/>
    </row>
    <row r="183" spans="1:12" s="11" customFormat="1" ht="15" hidden="1" customHeight="1" x14ac:dyDescent="0.3">
      <c r="A183" s="92" t="s">
        <v>270</v>
      </c>
      <c r="B183" s="93" t="s">
        <v>271</v>
      </c>
      <c r="C183" s="94">
        <f>SUBTOTAL(9,C184:C204)</f>
        <v>412779</v>
      </c>
      <c r="D183" s="94">
        <f>SUBTOTAL(9,D184:D204)</f>
        <v>39000</v>
      </c>
      <c r="E183" s="387">
        <f>SUBTOTAL(9,E184:E204)</f>
        <v>21622</v>
      </c>
      <c r="F183" s="94">
        <f>G183-D183</f>
        <v>-39000</v>
      </c>
      <c r="G183" s="94">
        <f>SUBTOTAL(9,G184:G204)</f>
        <v>0</v>
      </c>
      <c r="H183" s="215">
        <f t="shared" si="6"/>
        <v>5.2381540727604845</v>
      </c>
      <c r="I183" s="216">
        <f t="shared" si="7"/>
        <v>55.441025641025647</v>
      </c>
      <c r="J183" s="10">
        <f>SUBTOTAL(9,J184:J204)</f>
        <v>39000</v>
      </c>
      <c r="K183" s="10">
        <f>SUBTOTAL(9,K184:K204)</f>
        <v>39000</v>
      </c>
      <c r="L183" s="10">
        <f>SUBTOTAL(9,L184:L204)</f>
        <v>0</v>
      </c>
    </row>
    <row r="184" spans="1:12" ht="30" hidden="1" customHeight="1" x14ac:dyDescent="0.3">
      <c r="A184" s="102"/>
      <c r="B184" s="165"/>
      <c r="C184" s="166"/>
      <c r="D184" s="166"/>
      <c r="E184" s="388"/>
      <c r="F184" s="166"/>
      <c r="G184" s="89"/>
      <c r="H184" s="215" t="e">
        <f t="shared" si="6"/>
        <v>#VALUE!</v>
      </c>
      <c r="I184" s="216" t="e">
        <f t="shared" si="7"/>
        <v>#VALUE!</v>
      </c>
      <c r="J184" s="13"/>
      <c r="K184" s="13"/>
      <c r="L184" s="13"/>
    </row>
    <row r="185" spans="1:12" s="11" customFormat="1" ht="15" hidden="1" customHeight="1" x14ac:dyDescent="0.3">
      <c r="A185" s="97" t="s">
        <v>270</v>
      </c>
      <c r="B185" s="98" t="s">
        <v>271</v>
      </c>
      <c r="C185" s="99">
        <f>SUBTOTAL(9,C186:C203)</f>
        <v>412779</v>
      </c>
      <c r="D185" s="99">
        <f>SUBTOTAL(9,D186:D203)</f>
        <v>39000</v>
      </c>
      <c r="E185" s="389">
        <f>SUBTOTAL(9,E186:E203)</f>
        <v>21622</v>
      </c>
      <c r="F185" s="99">
        <f>G185-D185</f>
        <v>-39000</v>
      </c>
      <c r="G185" s="99">
        <f>SUBTOTAL(9,G186:G203)</f>
        <v>0</v>
      </c>
      <c r="H185" s="215">
        <f t="shared" si="6"/>
        <v>5.2381540727604845</v>
      </c>
      <c r="I185" s="216">
        <f t="shared" si="7"/>
        <v>55.441025641025647</v>
      </c>
      <c r="J185" s="15">
        <f>SUBTOTAL(9,J186:J203)</f>
        <v>39000</v>
      </c>
      <c r="K185" s="15">
        <f>SUBTOTAL(9,K186:K203)</f>
        <v>39000</v>
      </c>
      <c r="L185" s="15">
        <f>SUBTOTAL(9,L186:L203)</f>
        <v>0</v>
      </c>
    </row>
    <row r="186" spans="1:12" ht="30" hidden="1" customHeight="1" x14ac:dyDescent="0.3">
      <c r="A186" s="102"/>
      <c r="B186" s="103"/>
      <c r="C186" s="104"/>
      <c r="D186" s="105"/>
      <c r="E186" s="390"/>
      <c r="F186" s="105"/>
      <c r="G186" s="89"/>
      <c r="H186" s="215" t="e">
        <f t="shared" si="6"/>
        <v>#VALUE!</v>
      </c>
      <c r="I186" s="216" t="e">
        <f t="shared" si="7"/>
        <v>#VALUE!</v>
      </c>
      <c r="J186" s="13"/>
      <c r="K186" s="13"/>
      <c r="L186" s="13"/>
    </row>
    <row r="187" spans="1:12" ht="15" hidden="1" customHeight="1" x14ac:dyDescent="0.3">
      <c r="A187" s="106" t="s">
        <v>270</v>
      </c>
      <c r="B187" s="107" t="s">
        <v>271</v>
      </c>
      <c r="C187" s="108">
        <f>SUBTOTAL(9,C188:C202)</f>
        <v>412779</v>
      </c>
      <c r="D187" s="108">
        <f>SUBTOTAL(9,D188:D202)</f>
        <v>39000</v>
      </c>
      <c r="E187" s="391">
        <f>SUBTOTAL(9,E188:E202)</f>
        <v>21622</v>
      </c>
      <c r="F187" s="108">
        <f>G187-D187</f>
        <v>-39000</v>
      </c>
      <c r="G187" s="108">
        <f>SUBTOTAL(9,G188:G202)</f>
        <v>0</v>
      </c>
      <c r="H187" s="215">
        <f t="shared" si="6"/>
        <v>5.2381540727604845</v>
      </c>
      <c r="I187" s="216">
        <f t="shared" si="7"/>
        <v>55.441025641025647</v>
      </c>
      <c r="J187" s="17">
        <f>SUBTOTAL(9,J188:J202)</f>
        <v>39000</v>
      </c>
      <c r="K187" s="17">
        <f>SUBTOTAL(9,K188:K202)</f>
        <v>39000</v>
      </c>
      <c r="L187" s="17">
        <f>SUBTOTAL(9,L188:L202)</f>
        <v>0</v>
      </c>
    </row>
    <row r="188" spans="1:12" ht="30" hidden="1" customHeight="1" x14ac:dyDescent="0.3">
      <c r="A188" s="102"/>
      <c r="B188" s="103"/>
      <c r="C188" s="104"/>
      <c r="D188" s="111"/>
      <c r="E188" s="392"/>
      <c r="F188" s="111"/>
      <c r="G188" s="89"/>
      <c r="H188" s="215" t="e">
        <f t="shared" si="6"/>
        <v>#VALUE!</v>
      </c>
      <c r="I188" s="216" t="e">
        <f t="shared" si="7"/>
        <v>#VALUE!</v>
      </c>
      <c r="J188" s="13"/>
      <c r="K188" s="13"/>
      <c r="L188" s="13"/>
    </row>
    <row r="189" spans="1:12" ht="15" hidden="1" customHeight="1" x14ac:dyDescent="0.3">
      <c r="A189" s="112" t="s">
        <v>270</v>
      </c>
      <c r="B189" s="113" t="s">
        <v>271</v>
      </c>
      <c r="C189" s="114">
        <f>SUBTOTAL(9,C190:C201)</f>
        <v>412779</v>
      </c>
      <c r="D189" s="114">
        <f>SUBTOTAL(9,D190:D201)</f>
        <v>39000</v>
      </c>
      <c r="E189" s="393">
        <f>SUBTOTAL(9,E190:E201)</f>
        <v>21622</v>
      </c>
      <c r="F189" s="114">
        <f>G189-D189</f>
        <v>-39000</v>
      </c>
      <c r="G189" s="114">
        <f>SUBTOTAL(9,G190:G201)</f>
        <v>0</v>
      </c>
      <c r="H189" s="215">
        <f t="shared" si="6"/>
        <v>5.2381540727604845</v>
      </c>
      <c r="I189" s="216">
        <f t="shared" si="7"/>
        <v>55.441025641025647</v>
      </c>
      <c r="J189" s="20">
        <f>SUBTOTAL(9,J190:J201)</f>
        <v>39000</v>
      </c>
      <c r="K189" s="20">
        <f>SUBTOTAL(9,K190:K201)</f>
        <v>39000</v>
      </c>
      <c r="L189" s="20">
        <f>SUBTOTAL(9,L190:L201)</f>
        <v>0</v>
      </c>
    </row>
    <row r="190" spans="1:12" ht="30" hidden="1" customHeight="1" x14ac:dyDescent="0.3">
      <c r="A190" s="102"/>
      <c r="B190" s="103"/>
      <c r="C190" s="104"/>
      <c r="D190" s="117"/>
      <c r="E190" s="394"/>
      <c r="F190" s="117"/>
      <c r="G190" s="89"/>
      <c r="H190" s="215" t="e">
        <f t="shared" si="6"/>
        <v>#VALUE!</v>
      </c>
      <c r="I190" s="216" t="e">
        <f t="shared" si="7"/>
        <v>#VALUE!</v>
      </c>
      <c r="J190" s="13"/>
      <c r="K190" s="13"/>
      <c r="L190" s="13"/>
    </row>
    <row r="191" spans="1:12" ht="15" hidden="1" customHeight="1" x14ac:dyDescent="0.3">
      <c r="A191" s="118" t="s">
        <v>270</v>
      </c>
      <c r="B191" s="119" t="s">
        <v>271</v>
      </c>
      <c r="C191" s="120">
        <f>SUBTOTAL(9,C192:C200)</f>
        <v>412779</v>
      </c>
      <c r="D191" s="120">
        <f>SUBTOTAL(9,D192:D200)</f>
        <v>39000</v>
      </c>
      <c r="E191" s="395">
        <f>SUBTOTAL(9,E192:E200)</f>
        <v>21622</v>
      </c>
      <c r="F191" s="120">
        <f>G191-D191</f>
        <v>-39000</v>
      </c>
      <c r="G191" s="120">
        <f>SUBTOTAL(9,G192:G200)</f>
        <v>0</v>
      </c>
      <c r="H191" s="215">
        <f t="shared" si="6"/>
        <v>5.2381540727604845</v>
      </c>
      <c r="I191" s="216">
        <f t="shared" si="7"/>
        <v>55.441025641025647</v>
      </c>
      <c r="J191" s="21">
        <f>SUBTOTAL(9,J192:J200)</f>
        <v>39000</v>
      </c>
      <c r="K191" s="21">
        <f>SUBTOTAL(9,K192:K200)</f>
        <v>39000</v>
      </c>
      <c r="L191" s="21">
        <f>SUBTOTAL(9,L192:L200)</f>
        <v>0</v>
      </c>
    </row>
    <row r="192" spans="1:12" ht="30" hidden="1" customHeight="1" x14ac:dyDescent="0.3">
      <c r="A192" s="102"/>
      <c r="B192" s="103"/>
      <c r="C192" s="104"/>
      <c r="D192" s="123"/>
      <c r="E192" s="396"/>
      <c r="F192" s="123"/>
      <c r="G192" s="89"/>
      <c r="H192" s="215" t="e">
        <f t="shared" si="6"/>
        <v>#VALUE!</v>
      </c>
      <c r="I192" s="216" t="e">
        <f t="shared" si="7"/>
        <v>#VALUE!</v>
      </c>
      <c r="J192" s="13"/>
      <c r="K192" s="13"/>
      <c r="L192" s="13"/>
    </row>
    <row r="193" spans="1:12" ht="15" hidden="1" customHeight="1" x14ac:dyDescent="0.3">
      <c r="A193" s="124" t="s">
        <v>270</v>
      </c>
      <c r="B193" s="125" t="s">
        <v>271</v>
      </c>
      <c r="C193" s="126">
        <f>SUBTOTAL(9,C194:C199)</f>
        <v>412779</v>
      </c>
      <c r="D193" s="126">
        <f>SUBTOTAL(9,D194:D199)</f>
        <v>39000</v>
      </c>
      <c r="E193" s="397">
        <f>SUBTOTAL(9,E194:E199)</f>
        <v>21622</v>
      </c>
      <c r="F193" s="126">
        <f>G193-D193</f>
        <v>-39000</v>
      </c>
      <c r="G193" s="126">
        <f>SUBTOTAL(9,G194:G199)</f>
        <v>0</v>
      </c>
      <c r="H193" s="215">
        <f t="shared" si="6"/>
        <v>5.2381540727604845</v>
      </c>
      <c r="I193" s="216">
        <f t="shared" si="7"/>
        <v>55.441025641025647</v>
      </c>
      <c r="J193" s="18">
        <f>SUBTOTAL(9,J194:J199)</f>
        <v>39000</v>
      </c>
      <c r="K193" s="18">
        <f>SUBTOTAL(9,K194:K199)</f>
        <v>39000</v>
      </c>
      <c r="L193" s="18">
        <f>SUBTOTAL(9,L194:L199)</f>
        <v>0</v>
      </c>
    </row>
    <row r="194" spans="1:12" ht="22.5" hidden="1" customHeight="1" x14ac:dyDescent="0.3">
      <c r="A194" s="102"/>
      <c r="B194" s="103"/>
      <c r="C194" s="104"/>
      <c r="D194" s="123"/>
      <c r="E194" s="396"/>
      <c r="F194" s="123"/>
      <c r="G194" s="123"/>
      <c r="H194" s="215" t="e">
        <f t="shared" si="6"/>
        <v>#VALUE!</v>
      </c>
      <c r="I194" s="216" t="e">
        <f t="shared" si="7"/>
        <v>#VALUE!</v>
      </c>
      <c r="J194" s="70"/>
      <c r="K194" s="70"/>
      <c r="L194" s="70"/>
    </row>
    <row r="195" spans="1:12" ht="15" hidden="1" customHeight="1" x14ac:dyDescent="0.3">
      <c r="A195" s="131" t="s">
        <v>270</v>
      </c>
      <c r="B195" s="132" t="s">
        <v>271</v>
      </c>
      <c r="C195" s="123">
        <f>SUBTOTAL(9,C196:C198)</f>
        <v>412779</v>
      </c>
      <c r="D195" s="123">
        <f>SUBTOTAL(9,D196:D198)</f>
        <v>39000</v>
      </c>
      <c r="E195" s="396">
        <f>SUBTOTAL(9,E196:E198)</f>
        <v>21622</v>
      </c>
      <c r="F195" s="123">
        <f>G195-D195</f>
        <v>-39000</v>
      </c>
      <c r="G195" s="123">
        <f>SUBTOTAL(9,G196:G198)</f>
        <v>0</v>
      </c>
      <c r="H195" s="215">
        <f t="shared" si="6"/>
        <v>5.2381540727604845</v>
      </c>
      <c r="I195" s="216">
        <f t="shared" si="7"/>
        <v>55.441025641025647</v>
      </c>
      <c r="J195" s="70">
        <f>SUBTOTAL(9,J196:J198)</f>
        <v>39000</v>
      </c>
      <c r="K195" s="70">
        <f>SUBTOTAL(9,K196:K198)</f>
        <v>39000</v>
      </c>
      <c r="L195" s="70">
        <f>SUBTOTAL(9,L196:L198)</f>
        <v>0</v>
      </c>
    </row>
    <row r="196" spans="1:12" ht="30" hidden="1" customHeight="1" x14ac:dyDescent="0.3">
      <c r="A196" s="102"/>
      <c r="B196" s="103"/>
      <c r="C196" s="104"/>
      <c r="D196" s="133"/>
      <c r="E196" s="398"/>
      <c r="F196" s="133"/>
      <c r="G196" s="89"/>
      <c r="H196" s="215" t="e">
        <f t="shared" si="6"/>
        <v>#VALUE!</v>
      </c>
      <c r="I196" s="216" t="e">
        <f t="shared" si="7"/>
        <v>#VALUE!</v>
      </c>
      <c r="J196" s="13"/>
      <c r="K196" s="13"/>
      <c r="L196" s="13"/>
    </row>
    <row r="197" spans="1:12" ht="15" customHeight="1" x14ac:dyDescent="0.3">
      <c r="A197" s="134" t="s">
        <v>270</v>
      </c>
      <c r="B197" s="135" t="s">
        <v>271</v>
      </c>
      <c r="C197" s="136">
        <v>412779</v>
      </c>
      <c r="D197" s="136">
        <v>39000</v>
      </c>
      <c r="E197" s="277">
        <v>21622</v>
      </c>
      <c r="F197" s="136">
        <f>G197-D197</f>
        <v>-39000</v>
      </c>
      <c r="G197" s="136"/>
      <c r="H197" s="215">
        <f t="shared" si="6"/>
        <v>5.2381540727604845</v>
      </c>
      <c r="I197" s="216">
        <f t="shared" si="7"/>
        <v>55.441025641025647</v>
      </c>
      <c r="J197" s="3">
        <v>39000</v>
      </c>
      <c r="K197" s="24">
        <v>39000</v>
      </c>
      <c r="L197" s="24">
        <v>0</v>
      </c>
    </row>
    <row r="198" spans="1:12" hidden="1" x14ac:dyDescent="0.3">
      <c r="A198" s="102"/>
      <c r="B198" s="103"/>
      <c r="C198" s="104"/>
      <c r="D198" s="136"/>
      <c r="E198" s="277"/>
      <c r="F198" s="136"/>
      <c r="G198" s="136"/>
      <c r="H198" s="215" t="e">
        <f t="shared" si="6"/>
        <v>#VALUE!</v>
      </c>
      <c r="I198" s="216" t="e">
        <f t="shared" si="7"/>
        <v>#VALUE!</v>
      </c>
      <c r="J198" s="3"/>
      <c r="K198" s="3"/>
      <c r="L198" s="3"/>
    </row>
    <row r="199" spans="1:12" hidden="1" x14ac:dyDescent="0.3">
      <c r="A199" s="102"/>
      <c r="B199" s="103"/>
      <c r="C199" s="104"/>
      <c r="D199" s="104"/>
      <c r="E199" s="278"/>
      <c r="F199" s="104"/>
      <c r="G199" s="89"/>
      <c r="H199" s="215" t="e">
        <f t="shared" si="6"/>
        <v>#VALUE!</v>
      </c>
      <c r="I199" s="216" t="e">
        <f t="shared" si="7"/>
        <v>#VALUE!</v>
      </c>
      <c r="J199" s="13"/>
      <c r="K199" s="13"/>
      <c r="L199" s="13"/>
    </row>
    <row r="200" spans="1:12" ht="20.100000000000001" hidden="1" customHeight="1" x14ac:dyDescent="0.3">
      <c r="A200" s="102"/>
      <c r="B200" s="103"/>
      <c r="C200" s="104"/>
      <c r="D200" s="104"/>
      <c r="E200" s="278"/>
      <c r="F200" s="104"/>
      <c r="G200" s="89"/>
      <c r="H200" s="215" t="e">
        <f t="shared" si="6"/>
        <v>#VALUE!</v>
      </c>
      <c r="I200" s="216" t="e">
        <f t="shared" si="7"/>
        <v>#VALUE!</v>
      </c>
      <c r="J200" s="13"/>
      <c r="K200" s="13"/>
      <c r="L200" s="13"/>
    </row>
    <row r="201" spans="1:12" ht="20.100000000000001" hidden="1" customHeight="1" x14ac:dyDescent="0.3">
      <c r="A201" s="102"/>
      <c r="B201" s="103"/>
      <c r="C201" s="104"/>
      <c r="D201" s="104"/>
      <c r="E201" s="278"/>
      <c r="F201" s="104"/>
      <c r="G201" s="89"/>
      <c r="H201" s="215" t="e">
        <f t="shared" si="6"/>
        <v>#VALUE!</v>
      </c>
      <c r="I201" s="216" t="e">
        <f t="shared" si="7"/>
        <v>#VALUE!</v>
      </c>
      <c r="J201" s="13"/>
      <c r="K201" s="13"/>
      <c r="L201" s="13"/>
    </row>
    <row r="202" spans="1:12" ht="20.100000000000001" hidden="1" customHeight="1" x14ac:dyDescent="0.3">
      <c r="A202" s="102"/>
      <c r="B202" s="103"/>
      <c r="C202" s="104"/>
      <c r="D202" s="104"/>
      <c r="E202" s="278"/>
      <c r="F202" s="104"/>
      <c r="G202" s="89"/>
      <c r="H202" s="215" t="e">
        <f t="shared" si="6"/>
        <v>#VALUE!</v>
      </c>
      <c r="I202" s="216" t="e">
        <f t="shared" si="7"/>
        <v>#VALUE!</v>
      </c>
      <c r="J202" s="13"/>
      <c r="K202" s="13"/>
      <c r="L202" s="13"/>
    </row>
    <row r="203" spans="1:12" ht="20.100000000000001" hidden="1" customHeight="1" x14ac:dyDescent="0.3">
      <c r="A203" s="102"/>
      <c r="B203" s="103"/>
      <c r="C203" s="104"/>
      <c r="D203" s="104"/>
      <c r="E203" s="278"/>
      <c r="F203" s="104"/>
      <c r="G203" s="89"/>
      <c r="H203" s="215" t="e">
        <f t="shared" si="6"/>
        <v>#VALUE!</v>
      </c>
      <c r="I203" s="216" t="e">
        <f t="shared" si="7"/>
        <v>#VALUE!</v>
      </c>
      <c r="J203" s="13"/>
      <c r="K203" s="13"/>
      <c r="L203" s="13"/>
    </row>
    <row r="204" spans="1:12" ht="20.100000000000001" hidden="1" customHeight="1" x14ac:dyDescent="0.3">
      <c r="A204" s="102"/>
      <c r="B204" s="103"/>
      <c r="C204" s="104"/>
      <c r="D204" s="104"/>
      <c r="E204" s="278"/>
      <c r="F204" s="104"/>
      <c r="G204" s="89"/>
      <c r="H204" s="215" t="e">
        <f t="shared" si="6"/>
        <v>#VALUE!</v>
      </c>
      <c r="I204" s="216" t="e">
        <f t="shared" si="7"/>
        <v>#VALUE!</v>
      </c>
      <c r="J204" s="13"/>
      <c r="K204" s="13"/>
      <c r="L204" s="13"/>
    </row>
    <row r="205" spans="1:12" s="11" customFormat="1" ht="15" hidden="1" customHeight="1" x14ac:dyDescent="0.3">
      <c r="A205" s="92" t="s">
        <v>272</v>
      </c>
      <c r="B205" s="93" t="s">
        <v>273</v>
      </c>
      <c r="C205" s="94">
        <f>SUBTOTAL(9,C206:C226)</f>
        <v>150000</v>
      </c>
      <c r="D205" s="94">
        <f>SUBTOTAL(9,D206:D226)</f>
        <v>100000</v>
      </c>
      <c r="E205" s="387">
        <f>SUBTOTAL(9,E206:E226)</f>
        <v>129188</v>
      </c>
      <c r="F205" s="94">
        <f>G205-D205</f>
        <v>-100000</v>
      </c>
      <c r="G205" s="94">
        <f>SUBTOTAL(9,G206:G226)</f>
        <v>0</v>
      </c>
      <c r="H205" s="215">
        <f t="shared" si="6"/>
        <v>86.12533333333333</v>
      </c>
      <c r="I205" s="216">
        <f t="shared" si="7"/>
        <v>129.18799999999999</v>
      </c>
      <c r="J205" s="10">
        <f>SUBTOTAL(9,J206:J226)</f>
        <v>100000</v>
      </c>
      <c r="K205" s="10">
        <f>SUBTOTAL(9,K206:K226)</f>
        <v>100000</v>
      </c>
      <c r="L205" s="10">
        <f>SUBTOTAL(9,L206:L226)</f>
        <v>0</v>
      </c>
    </row>
    <row r="206" spans="1:12" ht="30" hidden="1" customHeight="1" x14ac:dyDescent="0.3">
      <c r="A206" s="102"/>
      <c r="B206" s="165"/>
      <c r="C206" s="166"/>
      <c r="D206" s="166"/>
      <c r="E206" s="388"/>
      <c r="F206" s="166"/>
      <c r="G206" s="89"/>
      <c r="H206" s="215" t="e">
        <f t="shared" si="6"/>
        <v>#VALUE!</v>
      </c>
      <c r="I206" s="216" t="e">
        <f t="shared" si="7"/>
        <v>#VALUE!</v>
      </c>
      <c r="J206" s="13"/>
      <c r="K206" s="13"/>
      <c r="L206" s="13"/>
    </row>
    <row r="207" spans="1:12" s="11" customFormat="1" ht="15" hidden="1" customHeight="1" x14ac:dyDescent="0.3">
      <c r="A207" s="97" t="s">
        <v>272</v>
      </c>
      <c r="B207" s="98" t="s">
        <v>273</v>
      </c>
      <c r="C207" s="99">
        <f>SUBTOTAL(9,C208:C225)</f>
        <v>150000</v>
      </c>
      <c r="D207" s="99">
        <f>SUBTOTAL(9,D208:D225)</f>
        <v>100000</v>
      </c>
      <c r="E207" s="389">
        <f>SUBTOTAL(9,E208:E225)</f>
        <v>129188</v>
      </c>
      <c r="F207" s="99">
        <f>G207-D207</f>
        <v>-100000</v>
      </c>
      <c r="G207" s="99">
        <f>SUBTOTAL(9,G208:G225)</f>
        <v>0</v>
      </c>
      <c r="H207" s="215">
        <f t="shared" si="6"/>
        <v>86.12533333333333</v>
      </c>
      <c r="I207" s="216">
        <f t="shared" si="7"/>
        <v>129.18799999999999</v>
      </c>
      <c r="J207" s="15">
        <f>SUBTOTAL(9,J208:J225)</f>
        <v>100000</v>
      </c>
      <c r="K207" s="15">
        <f>SUBTOTAL(9,K208:K225)</f>
        <v>100000</v>
      </c>
      <c r="L207" s="15">
        <f>SUBTOTAL(9,L208:L225)</f>
        <v>0</v>
      </c>
    </row>
    <row r="208" spans="1:12" ht="30" hidden="1" customHeight="1" x14ac:dyDescent="0.3">
      <c r="A208" s="102"/>
      <c r="B208" s="103"/>
      <c r="C208" s="104"/>
      <c r="D208" s="105"/>
      <c r="E208" s="390"/>
      <c r="F208" s="105"/>
      <c r="G208" s="89"/>
      <c r="H208" s="215" t="e">
        <f t="shared" si="6"/>
        <v>#VALUE!</v>
      </c>
      <c r="I208" s="216" t="e">
        <f t="shared" si="7"/>
        <v>#VALUE!</v>
      </c>
      <c r="J208" s="13"/>
      <c r="K208" s="13"/>
      <c r="L208" s="13"/>
    </row>
    <row r="209" spans="1:12" ht="15" hidden="1" customHeight="1" x14ac:dyDescent="0.3">
      <c r="A209" s="106" t="s">
        <v>272</v>
      </c>
      <c r="B209" s="107" t="s">
        <v>273</v>
      </c>
      <c r="C209" s="108">
        <f>SUBTOTAL(9,C210:C224)</f>
        <v>150000</v>
      </c>
      <c r="D209" s="108">
        <f>SUBTOTAL(9,D210:D224)</f>
        <v>100000</v>
      </c>
      <c r="E209" s="391">
        <f>SUBTOTAL(9,E210:E224)</f>
        <v>129188</v>
      </c>
      <c r="F209" s="108">
        <f>G209-D209</f>
        <v>-100000</v>
      </c>
      <c r="G209" s="108">
        <f>SUBTOTAL(9,G210:G224)</f>
        <v>0</v>
      </c>
      <c r="H209" s="215">
        <f t="shared" si="6"/>
        <v>86.12533333333333</v>
      </c>
      <c r="I209" s="216">
        <f t="shared" si="7"/>
        <v>129.18799999999999</v>
      </c>
      <c r="J209" s="17">
        <f>SUBTOTAL(9,J210:J224)</f>
        <v>100000</v>
      </c>
      <c r="K209" s="17">
        <f>SUBTOTAL(9,K210:K224)</f>
        <v>100000</v>
      </c>
      <c r="L209" s="17">
        <f>SUBTOTAL(9,L210:L224)</f>
        <v>0</v>
      </c>
    </row>
    <row r="210" spans="1:12" ht="30" hidden="1" customHeight="1" x14ac:dyDescent="0.3">
      <c r="A210" s="102"/>
      <c r="B210" s="103"/>
      <c r="C210" s="104"/>
      <c r="D210" s="111"/>
      <c r="E210" s="392"/>
      <c r="F210" s="111"/>
      <c r="G210" s="89"/>
      <c r="H210" s="215" t="e">
        <f t="shared" si="6"/>
        <v>#VALUE!</v>
      </c>
      <c r="I210" s="216" t="e">
        <f t="shared" si="7"/>
        <v>#VALUE!</v>
      </c>
      <c r="J210" s="13"/>
      <c r="K210" s="13"/>
      <c r="L210" s="13"/>
    </row>
    <row r="211" spans="1:12" ht="15" hidden="1" customHeight="1" x14ac:dyDescent="0.3">
      <c r="A211" s="112" t="s">
        <v>272</v>
      </c>
      <c r="B211" s="113" t="s">
        <v>273</v>
      </c>
      <c r="C211" s="114">
        <f>SUBTOTAL(9,C212:C223)</f>
        <v>150000</v>
      </c>
      <c r="D211" s="114">
        <f>SUBTOTAL(9,D212:D223)</f>
        <v>100000</v>
      </c>
      <c r="E211" s="393">
        <f>SUBTOTAL(9,E212:E223)</f>
        <v>129188</v>
      </c>
      <c r="F211" s="114">
        <f>G211-D211</f>
        <v>-100000</v>
      </c>
      <c r="G211" s="114">
        <f>SUBTOTAL(9,G212:G223)</f>
        <v>0</v>
      </c>
      <c r="H211" s="215">
        <f t="shared" si="6"/>
        <v>86.12533333333333</v>
      </c>
      <c r="I211" s="216">
        <f t="shared" si="7"/>
        <v>129.18799999999999</v>
      </c>
      <c r="J211" s="20">
        <f>SUBTOTAL(9,J212:J223)</f>
        <v>100000</v>
      </c>
      <c r="K211" s="20">
        <f>SUBTOTAL(9,K212:K223)</f>
        <v>100000</v>
      </c>
      <c r="L211" s="20">
        <f>SUBTOTAL(9,L212:L223)</f>
        <v>0</v>
      </c>
    </row>
    <row r="212" spans="1:12" ht="30" hidden="1" customHeight="1" x14ac:dyDescent="0.3">
      <c r="A212" s="102"/>
      <c r="B212" s="103"/>
      <c r="C212" s="104"/>
      <c r="D212" s="117"/>
      <c r="E212" s="394"/>
      <c r="F212" s="117"/>
      <c r="G212" s="89"/>
      <c r="H212" s="215" t="e">
        <f t="shared" si="6"/>
        <v>#VALUE!</v>
      </c>
      <c r="I212" s="216" t="e">
        <f t="shared" si="7"/>
        <v>#VALUE!</v>
      </c>
      <c r="J212" s="13"/>
      <c r="K212" s="13"/>
      <c r="L212" s="13"/>
    </row>
    <row r="213" spans="1:12" ht="15" hidden="1" customHeight="1" x14ac:dyDescent="0.3">
      <c r="A213" s="118" t="s">
        <v>272</v>
      </c>
      <c r="B213" s="119" t="s">
        <v>273</v>
      </c>
      <c r="C213" s="120">
        <f>SUBTOTAL(9,C214:C222)</f>
        <v>150000</v>
      </c>
      <c r="D213" s="120">
        <f>SUBTOTAL(9,D214:D222)</f>
        <v>100000</v>
      </c>
      <c r="E213" s="395">
        <f>SUBTOTAL(9,E214:E222)</f>
        <v>129188</v>
      </c>
      <c r="F213" s="120">
        <f>G213-D213</f>
        <v>-100000</v>
      </c>
      <c r="G213" s="120">
        <f>SUBTOTAL(9,G214:G222)</f>
        <v>0</v>
      </c>
      <c r="H213" s="215">
        <f t="shared" si="6"/>
        <v>86.12533333333333</v>
      </c>
      <c r="I213" s="216">
        <f t="shared" si="7"/>
        <v>129.18799999999999</v>
      </c>
      <c r="J213" s="21">
        <f>SUBTOTAL(9,J214:J222)</f>
        <v>100000</v>
      </c>
      <c r="K213" s="21">
        <f>SUBTOTAL(9,K214:K222)</f>
        <v>100000</v>
      </c>
      <c r="L213" s="21">
        <f>SUBTOTAL(9,L214:L222)</f>
        <v>0</v>
      </c>
    </row>
    <row r="214" spans="1:12" ht="30" hidden="1" customHeight="1" x14ac:dyDescent="0.3">
      <c r="A214" s="102"/>
      <c r="B214" s="103"/>
      <c r="C214" s="104"/>
      <c r="D214" s="123"/>
      <c r="E214" s="396"/>
      <c r="F214" s="123"/>
      <c r="G214" s="89"/>
      <c r="H214" s="215" t="e">
        <f t="shared" ref="H214:H277" si="8">IF(C214&lt;&gt;0,E214/C214,"-")*100</f>
        <v>#VALUE!</v>
      </c>
      <c r="I214" s="216" t="e">
        <f t="shared" ref="I214:I277" si="9">IF(D214&lt;&gt;0,E214/D214,"-")*100</f>
        <v>#VALUE!</v>
      </c>
      <c r="J214" s="13"/>
      <c r="K214" s="13"/>
      <c r="L214" s="13"/>
    </row>
    <row r="215" spans="1:12" ht="15" hidden="1" customHeight="1" x14ac:dyDescent="0.3">
      <c r="A215" s="124" t="s">
        <v>272</v>
      </c>
      <c r="B215" s="125" t="s">
        <v>273</v>
      </c>
      <c r="C215" s="126">
        <f>SUBTOTAL(9,C216:C221)</f>
        <v>150000</v>
      </c>
      <c r="D215" s="126">
        <f>SUBTOTAL(9,D216:D221)</f>
        <v>100000</v>
      </c>
      <c r="E215" s="397">
        <f>SUBTOTAL(9,E216:E221)</f>
        <v>129188</v>
      </c>
      <c r="F215" s="126">
        <f>G215-D215</f>
        <v>-100000</v>
      </c>
      <c r="G215" s="126">
        <f>SUBTOTAL(9,G216:G221)</f>
        <v>0</v>
      </c>
      <c r="H215" s="215">
        <f t="shared" si="8"/>
        <v>86.12533333333333</v>
      </c>
      <c r="I215" s="216">
        <f t="shared" si="9"/>
        <v>129.18799999999999</v>
      </c>
      <c r="J215" s="18">
        <f>SUBTOTAL(9,J216:J221)</f>
        <v>100000</v>
      </c>
      <c r="K215" s="18">
        <f>SUBTOTAL(9,K216:K221)</f>
        <v>100000</v>
      </c>
      <c r="L215" s="18">
        <f>SUBTOTAL(9,L216:L221)</f>
        <v>0</v>
      </c>
    </row>
    <row r="216" spans="1:12" ht="22.5" hidden="1" customHeight="1" x14ac:dyDescent="0.3">
      <c r="A216" s="102"/>
      <c r="B216" s="103"/>
      <c r="C216" s="104"/>
      <c r="D216" s="123"/>
      <c r="E216" s="396"/>
      <c r="F216" s="123"/>
      <c r="G216" s="123"/>
      <c r="H216" s="215" t="e">
        <f t="shared" si="8"/>
        <v>#VALUE!</v>
      </c>
      <c r="I216" s="216" t="e">
        <f t="shared" si="9"/>
        <v>#VALUE!</v>
      </c>
      <c r="J216" s="70"/>
      <c r="K216" s="70"/>
      <c r="L216" s="70"/>
    </row>
    <row r="217" spans="1:12" ht="15" hidden="1" customHeight="1" x14ac:dyDescent="0.3">
      <c r="A217" s="131" t="s">
        <v>272</v>
      </c>
      <c r="B217" s="132" t="s">
        <v>273</v>
      </c>
      <c r="C217" s="123">
        <f>SUBTOTAL(9,C218:C220)</f>
        <v>150000</v>
      </c>
      <c r="D217" s="123">
        <f>SUBTOTAL(9,D218:D220)</f>
        <v>100000</v>
      </c>
      <c r="E217" s="396">
        <f>SUBTOTAL(9,E218:E220)</f>
        <v>129188</v>
      </c>
      <c r="F217" s="123">
        <f>G217-D217</f>
        <v>-100000</v>
      </c>
      <c r="G217" s="123">
        <f>SUBTOTAL(9,G218:G220)</f>
        <v>0</v>
      </c>
      <c r="H217" s="215">
        <f t="shared" si="8"/>
        <v>86.12533333333333</v>
      </c>
      <c r="I217" s="216">
        <f t="shared" si="9"/>
        <v>129.18799999999999</v>
      </c>
      <c r="J217" s="70">
        <f>SUBTOTAL(9,J218:J220)</f>
        <v>100000</v>
      </c>
      <c r="K217" s="70">
        <f>SUBTOTAL(9,K218:K220)</f>
        <v>100000</v>
      </c>
      <c r="L217" s="70">
        <f>SUBTOTAL(9,L218:L220)</f>
        <v>0</v>
      </c>
    </row>
    <row r="218" spans="1:12" ht="30" hidden="1" customHeight="1" x14ac:dyDescent="0.3">
      <c r="A218" s="102"/>
      <c r="B218" s="103"/>
      <c r="C218" s="104"/>
      <c r="D218" s="133"/>
      <c r="E218" s="398"/>
      <c r="F218" s="133"/>
      <c r="G218" s="89"/>
      <c r="H218" s="215" t="e">
        <f t="shared" si="8"/>
        <v>#VALUE!</v>
      </c>
      <c r="I218" s="216" t="e">
        <f t="shared" si="9"/>
        <v>#VALUE!</v>
      </c>
      <c r="J218" s="13"/>
      <c r="K218" s="13"/>
      <c r="L218" s="13"/>
    </row>
    <row r="219" spans="1:12" ht="15" customHeight="1" x14ac:dyDescent="0.3">
      <c r="A219" s="134" t="s">
        <v>272</v>
      </c>
      <c r="B219" s="135" t="s">
        <v>273</v>
      </c>
      <c r="C219" s="136">
        <v>150000</v>
      </c>
      <c r="D219" s="136">
        <v>100000</v>
      </c>
      <c r="E219" s="277">
        <v>129188</v>
      </c>
      <c r="F219" s="136">
        <f>G219-D219</f>
        <v>-100000</v>
      </c>
      <c r="G219" s="136"/>
      <c r="H219" s="215">
        <f t="shared" si="8"/>
        <v>86.12533333333333</v>
      </c>
      <c r="I219" s="216">
        <f t="shared" si="9"/>
        <v>129.18799999999999</v>
      </c>
      <c r="J219" s="3">
        <v>100000</v>
      </c>
      <c r="K219" s="24">
        <v>100000</v>
      </c>
      <c r="L219" s="24">
        <v>0</v>
      </c>
    </row>
    <row r="220" spans="1:12" hidden="1" x14ac:dyDescent="0.3">
      <c r="A220" s="102"/>
      <c r="B220" s="103"/>
      <c r="C220" s="104"/>
      <c r="D220" s="136"/>
      <c r="E220" s="277"/>
      <c r="F220" s="136"/>
      <c r="G220" s="136"/>
      <c r="H220" s="215" t="e">
        <f t="shared" si="8"/>
        <v>#VALUE!</v>
      </c>
      <c r="I220" s="216" t="e">
        <f t="shared" si="9"/>
        <v>#VALUE!</v>
      </c>
      <c r="J220" s="3"/>
      <c r="K220" s="3"/>
      <c r="L220" s="3"/>
    </row>
    <row r="221" spans="1:12" hidden="1" x14ac:dyDescent="0.3">
      <c r="A221" s="102"/>
      <c r="B221" s="103"/>
      <c r="C221" s="104"/>
      <c r="D221" s="104"/>
      <c r="E221" s="278"/>
      <c r="F221" s="104"/>
      <c r="G221" s="89"/>
      <c r="H221" s="215" t="e">
        <f t="shared" si="8"/>
        <v>#VALUE!</v>
      </c>
      <c r="I221" s="216" t="e">
        <f t="shared" si="9"/>
        <v>#VALUE!</v>
      </c>
      <c r="J221" s="13"/>
      <c r="K221" s="13"/>
      <c r="L221" s="13"/>
    </row>
    <row r="222" spans="1:12" ht="20.100000000000001" hidden="1" customHeight="1" x14ac:dyDescent="0.3">
      <c r="A222" s="102"/>
      <c r="B222" s="103"/>
      <c r="C222" s="104"/>
      <c r="D222" s="104"/>
      <c r="E222" s="278"/>
      <c r="F222" s="104"/>
      <c r="G222" s="89"/>
      <c r="H222" s="215" t="e">
        <f t="shared" si="8"/>
        <v>#VALUE!</v>
      </c>
      <c r="I222" s="216" t="e">
        <f t="shared" si="9"/>
        <v>#VALUE!</v>
      </c>
      <c r="J222" s="13"/>
      <c r="K222" s="13"/>
      <c r="L222" s="13"/>
    </row>
    <row r="223" spans="1:12" ht="20.100000000000001" hidden="1" customHeight="1" x14ac:dyDescent="0.3">
      <c r="A223" s="102"/>
      <c r="B223" s="103"/>
      <c r="C223" s="104"/>
      <c r="D223" s="104"/>
      <c r="E223" s="278"/>
      <c r="F223" s="104"/>
      <c r="G223" s="89"/>
      <c r="H223" s="215" t="e">
        <f t="shared" si="8"/>
        <v>#VALUE!</v>
      </c>
      <c r="I223" s="216" t="e">
        <f t="shared" si="9"/>
        <v>#VALUE!</v>
      </c>
      <c r="J223" s="13"/>
      <c r="K223" s="13"/>
      <c r="L223" s="13"/>
    </row>
    <row r="224" spans="1:12" ht="20.100000000000001" hidden="1" customHeight="1" x14ac:dyDescent="0.3">
      <c r="A224" s="102"/>
      <c r="B224" s="103"/>
      <c r="C224" s="104"/>
      <c r="D224" s="104"/>
      <c r="E224" s="278"/>
      <c r="F224" s="104"/>
      <c r="G224" s="89"/>
      <c r="H224" s="215" t="e">
        <f t="shared" si="8"/>
        <v>#VALUE!</v>
      </c>
      <c r="I224" s="216" t="e">
        <f t="shared" si="9"/>
        <v>#VALUE!</v>
      </c>
      <c r="J224" s="13"/>
      <c r="K224" s="13"/>
      <c r="L224" s="13"/>
    </row>
    <row r="225" spans="1:12" ht="20.100000000000001" hidden="1" customHeight="1" x14ac:dyDescent="0.3">
      <c r="A225" s="102"/>
      <c r="B225" s="103"/>
      <c r="C225" s="104"/>
      <c r="D225" s="104"/>
      <c r="E225" s="278"/>
      <c r="F225" s="104"/>
      <c r="G225" s="89"/>
      <c r="H225" s="215" t="e">
        <f t="shared" si="8"/>
        <v>#VALUE!</v>
      </c>
      <c r="I225" s="216" t="e">
        <f t="shared" si="9"/>
        <v>#VALUE!</v>
      </c>
      <c r="J225" s="13"/>
      <c r="K225" s="13"/>
      <c r="L225" s="13"/>
    </row>
    <row r="226" spans="1:12" ht="20.100000000000001" hidden="1" customHeight="1" x14ac:dyDescent="0.3">
      <c r="A226" s="102"/>
      <c r="B226" s="103"/>
      <c r="C226" s="104"/>
      <c r="D226" s="104"/>
      <c r="E226" s="278"/>
      <c r="F226" s="104"/>
      <c r="G226" s="89"/>
      <c r="H226" s="215" t="e">
        <f t="shared" si="8"/>
        <v>#VALUE!</v>
      </c>
      <c r="I226" s="216" t="e">
        <f t="shared" si="9"/>
        <v>#VALUE!</v>
      </c>
      <c r="J226" s="13"/>
      <c r="K226" s="13"/>
      <c r="L226" s="13"/>
    </row>
    <row r="227" spans="1:12" s="11" customFormat="1" ht="15" hidden="1" customHeight="1" x14ac:dyDescent="0.3">
      <c r="A227" s="92" t="s">
        <v>274</v>
      </c>
      <c r="B227" s="93" t="s">
        <v>275</v>
      </c>
      <c r="C227" s="94">
        <f>SUBTOTAL(9,C228:C248)</f>
        <v>1087</v>
      </c>
      <c r="D227" s="94">
        <f>SUBTOTAL(9,D228:D248)</f>
        <v>125000</v>
      </c>
      <c r="E227" s="387">
        <f>SUBTOTAL(9,E228:E248)</f>
        <v>46985</v>
      </c>
      <c r="F227" s="94">
        <f>G227-D227</f>
        <v>-125000</v>
      </c>
      <c r="G227" s="94">
        <f>SUBTOTAL(9,G228:G248)</f>
        <v>0</v>
      </c>
      <c r="H227" s="215">
        <f t="shared" si="8"/>
        <v>4322.4471021159152</v>
      </c>
      <c r="I227" s="216">
        <f t="shared" si="9"/>
        <v>37.588000000000001</v>
      </c>
      <c r="J227" s="10">
        <f>SUBTOTAL(9,J228:J248)</f>
        <v>100000</v>
      </c>
      <c r="K227" s="10">
        <f>SUBTOTAL(9,K228:K248)</f>
        <v>375000</v>
      </c>
      <c r="L227" s="10">
        <f>SUBTOTAL(9,L228:L248)</f>
        <v>0</v>
      </c>
    </row>
    <row r="228" spans="1:12" ht="30" hidden="1" customHeight="1" x14ac:dyDescent="0.3">
      <c r="A228" s="102"/>
      <c r="B228" s="165"/>
      <c r="C228" s="166"/>
      <c r="D228" s="166"/>
      <c r="E228" s="388"/>
      <c r="F228" s="166"/>
      <c r="G228" s="89"/>
      <c r="H228" s="215" t="e">
        <f t="shared" si="8"/>
        <v>#VALUE!</v>
      </c>
      <c r="I228" s="216" t="e">
        <f t="shared" si="9"/>
        <v>#VALUE!</v>
      </c>
      <c r="J228" s="13"/>
      <c r="K228" s="13"/>
      <c r="L228" s="13"/>
    </row>
    <row r="229" spans="1:12" s="11" customFormat="1" ht="15" hidden="1" customHeight="1" x14ac:dyDescent="0.3">
      <c r="A229" s="97" t="s">
        <v>274</v>
      </c>
      <c r="B229" s="98" t="s">
        <v>275</v>
      </c>
      <c r="C229" s="99">
        <f>SUBTOTAL(9,C230:C247)</f>
        <v>1087</v>
      </c>
      <c r="D229" s="99">
        <f>SUBTOTAL(9,D230:D247)</f>
        <v>125000</v>
      </c>
      <c r="E229" s="389">
        <f>SUBTOTAL(9,E230:E247)</f>
        <v>46985</v>
      </c>
      <c r="F229" s="99">
        <f>G229-D229</f>
        <v>-125000</v>
      </c>
      <c r="G229" s="99">
        <f>SUBTOTAL(9,G230:G247)</f>
        <v>0</v>
      </c>
      <c r="H229" s="215">
        <f t="shared" si="8"/>
        <v>4322.4471021159152</v>
      </c>
      <c r="I229" s="216">
        <f t="shared" si="9"/>
        <v>37.588000000000001</v>
      </c>
      <c r="J229" s="15">
        <f>SUBTOTAL(9,J230:J247)</f>
        <v>100000</v>
      </c>
      <c r="K229" s="15">
        <f>SUBTOTAL(9,K230:K247)</f>
        <v>375000</v>
      </c>
      <c r="L229" s="15">
        <f>SUBTOTAL(9,L230:L247)</f>
        <v>0</v>
      </c>
    </row>
    <row r="230" spans="1:12" ht="30" hidden="1" customHeight="1" x14ac:dyDescent="0.3">
      <c r="A230" s="102"/>
      <c r="B230" s="103"/>
      <c r="C230" s="104"/>
      <c r="D230" s="105"/>
      <c r="E230" s="390"/>
      <c r="F230" s="105"/>
      <c r="G230" s="89"/>
      <c r="H230" s="215" t="e">
        <f t="shared" si="8"/>
        <v>#VALUE!</v>
      </c>
      <c r="I230" s="216" t="e">
        <f t="shared" si="9"/>
        <v>#VALUE!</v>
      </c>
      <c r="J230" s="13"/>
      <c r="K230" s="13"/>
      <c r="L230" s="13"/>
    </row>
    <row r="231" spans="1:12" ht="15" hidden="1" customHeight="1" x14ac:dyDescent="0.3">
      <c r="A231" s="106" t="s">
        <v>274</v>
      </c>
      <c r="B231" s="107" t="s">
        <v>275</v>
      </c>
      <c r="C231" s="108">
        <f>SUBTOTAL(9,C232:C246)</f>
        <v>1087</v>
      </c>
      <c r="D231" s="108">
        <f>SUBTOTAL(9,D232:D246)</f>
        <v>125000</v>
      </c>
      <c r="E231" s="391">
        <f>SUBTOTAL(9,E232:E246)</f>
        <v>46985</v>
      </c>
      <c r="F231" s="108">
        <f>G231-D231</f>
        <v>-125000</v>
      </c>
      <c r="G231" s="108">
        <f>SUBTOTAL(9,G232:G246)</f>
        <v>0</v>
      </c>
      <c r="H231" s="215">
        <f t="shared" si="8"/>
        <v>4322.4471021159152</v>
      </c>
      <c r="I231" s="216">
        <f t="shared" si="9"/>
        <v>37.588000000000001</v>
      </c>
      <c r="J231" s="17">
        <f>SUBTOTAL(9,J232:J246)</f>
        <v>100000</v>
      </c>
      <c r="K231" s="17">
        <f>SUBTOTAL(9,K232:K246)</f>
        <v>375000</v>
      </c>
      <c r="L231" s="17">
        <f>SUBTOTAL(9,L232:L246)</f>
        <v>0</v>
      </c>
    </row>
    <row r="232" spans="1:12" ht="30" hidden="1" customHeight="1" x14ac:dyDescent="0.3">
      <c r="A232" s="102"/>
      <c r="B232" s="103"/>
      <c r="C232" s="104"/>
      <c r="D232" s="111"/>
      <c r="E232" s="392"/>
      <c r="F232" s="111"/>
      <c r="G232" s="89"/>
      <c r="H232" s="215" t="e">
        <f t="shared" si="8"/>
        <v>#VALUE!</v>
      </c>
      <c r="I232" s="216" t="e">
        <f t="shared" si="9"/>
        <v>#VALUE!</v>
      </c>
      <c r="J232" s="13"/>
      <c r="K232" s="13"/>
      <c r="L232" s="13"/>
    </row>
    <row r="233" spans="1:12" ht="15" hidden="1" customHeight="1" x14ac:dyDescent="0.3">
      <c r="A233" s="112" t="s">
        <v>274</v>
      </c>
      <c r="B233" s="113" t="s">
        <v>275</v>
      </c>
      <c r="C233" s="114">
        <f>SUBTOTAL(9,C234:C245)</f>
        <v>1087</v>
      </c>
      <c r="D233" s="114">
        <f>SUBTOTAL(9,D234:D245)</f>
        <v>125000</v>
      </c>
      <c r="E233" s="393">
        <f>SUBTOTAL(9,E234:E245)</f>
        <v>46985</v>
      </c>
      <c r="F233" s="114">
        <f>G233-D233</f>
        <v>-125000</v>
      </c>
      <c r="G233" s="114">
        <f>SUBTOTAL(9,G234:G245)</f>
        <v>0</v>
      </c>
      <c r="H233" s="215">
        <f t="shared" si="8"/>
        <v>4322.4471021159152</v>
      </c>
      <c r="I233" s="216">
        <f t="shared" si="9"/>
        <v>37.588000000000001</v>
      </c>
      <c r="J233" s="20">
        <f>SUBTOTAL(9,J234:J245)</f>
        <v>100000</v>
      </c>
      <c r="K233" s="20">
        <f>SUBTOTAL(9,K234:K245)</f>
        <v>375000</v>
      </c>
      <c r="L233" s="20">
        <f>SUBTOTAL(9,L234:L245)</f>
        <v>0</v>
      </c>
    </row>
    <row r="234" spans="1:12" ht="30" hidden="1" customHeight="1" x14ac:dyDescent="0.3">
      <c r="A234" s="102"/>
      <c r="B234" s="103"/>
      <c r="C234" s="104"/>
      <c r="D234" s="117"/>
      <c r="E234" s="394"/>
      <c r="F234" s="117"/>
      <c r="G234" s="89"/>
      <c r="H234" s="215" t="e">
        <f t="shared" si="8"/>
        <v>#VALUE!</v>
      </c>
      <c r="I234" s="216" t="e">
        <f t="shared" si="9"/>
        <v>#VALUE!</v>
      </c>
      <c r="J234" s="13"/>
      <c r="K234" s="13"/>
      <c r="L234" s="13"/>
    </row>
    <row r="235" spans="1:12" ht="15" hidden="1" customHeight="1" x14ac:dyDescent="0.3">
      <c r="A235" s="118" t="s">
        <v>274</v>
      </c>
      <c r="B235" s="119" t="s">
        <v>275</v>
      </c>
      <c r="C235" s="120">
        <f>SUBTOTAL(9,C236:C244)</f>
        <v>1087</v>
      </c>
      <c r="D235" s="120">
        <f>SUBTOTAL(9,D236:D244)</f>
        <v>125000</v>
      </c>
      <c r="E235" s="395">
        <f>SUBTOTAL(9,E236:E244)</f>
        <v>46985</v>
      </c>
      <c r="F235" s="120">
        <f>G235-D235</f>
        <v>-125000</v>
      </c>
      <c r="G235" s="120">
        <f>SUBTOTAL(9,G236:G244)</f>
        <v>0</v>
      </c>
      <c r="H235" s="215">
        <f t="shared" si="8"/>
        <v>4322.4471021159152</v>
      </c>
      <c r="I235" s="216">
        <f t="shared" si="9"/>
        <v>37.588000000000001</v>
      </c>
      <c r="J235" s="21">
        <f>SUBTOTAL(9,J236:J244)</f>
        <v>100000</v>
      </c>
      <c r="K235" s="21">
        <f>SUBTOTAL(9,K236:K244)</f>
        <v>375000</v>
      </c>
      <c r="L235" s="21">
        <f>SUBTOTAL(9,L236:L244)</f>
        <v>0</v>
      </c>
    </row>
    <row r="236" spans="1:12" ht="30" hidden="1" customHeight="1" x14ac:dyDescent="0.3">
      <c r="A236" s="102"/>
      <c r="B236" s="103"/>
      <c r="C236" s="104"/>
      <c r="D236" s="123"/>
      <c r="E236" s="396"/>
      <c r="F236" s="123"/>
      <c r="G236" s="89"/>
      <c r="H236" s="215" t="e">
        <f t="shared" si="8"/>
        <v>#VALUE!</v>
      </c>
      <c r="I236" s="216" t="e">
        <f t="shared" si="9"/>
        <v>#VALUE!</v>
      </c>
      <c r="J236" s="13"/>
      <c r="K236" s="13"/>
      <c r="L236" s="13"/>
    </row>
    <row r="237" spans="1:12" ht="15" hidden="1" customHeight="1" x14ac:dyDescent="0.3">
      <c r="A237" s="124" t="s">
        <v>274</v>
      </c>
      <c r="B237" s="125" t="s">
        <v>275</v>
      </c>
      <c r="C237" s="126">
        <f>SUBTOTAL(9,C238:C243)</f>
        <v>1087</v>
      </c>
      <c r="D237" s="126">
        <f>SUBTOTAL(9,D238:D243)</f>
        <v>125000</v>
      </c>
      <c r="E237" s="397">
        <f>SUBTOTAL(9,E238:E243)</f>
        <v>46985</v>
      </c>
      <c r="F237" s="126">
        <f>G237-D237</f>
        <v>-125000</v>
      </c>
      <c r="G237" s="126">
        <f>SUBTOTAL(9,G238:G243)</f>
        <v>0</v>
      </c>
      <c r="H237" s="215">
        <f t="shared" si="8"/>
        <v>4322.4471021159152</v>
      </c>
      <c r="I237" s="216">
        <f t="shared" si="9"/>
        <v>37.588000000000001</v>
      </c>
      <c r="J237" s="18">
        <f>SUBTOTAL(9,J238:J243)</f>
        <v>100000</v>
      </c>
      <c r="K237" s="18">
        <f>SUBTOTAL(9,K238:K243)</f>
        <v>375000</v>
      </c>
      <c r="L237" s="18">
        <f>SUBTOTAL(9,L238:L243)</f>
        <v>0</v>
      </c>
    </row>
    <row r="238" spans="1:12" ht="22.5" hidden="1" customHeight="1" x14ac:dyDescent="0.3">
      <c r="A238" s="102"/>
      <c r="B238" s="103"/>
      <c r="C238" s="104"/>
      <c r="D238" s="123"/>
      <c r="E238" s="396"/>
      <c r="F238" s="123"/>
      <c r="G238" s="123"/>
      <c r="H238" s="215" t="e">
        <f t="shared" si="8"/>
        <v>#VALUE!</v>
      </c>
      <c r="I238" s="216" t="e">
        <f t="shared" si="9"/>
        <v>#VALUE!</v>
      </c>
      <c r="J238" s="70"/>
      <c r="K238" s="70"/>
      <c r="L238" s="70"/>
    </row>
    <row r="239" spans="1:12" ht="15" hidden="1" customHeight="1" x14ac:dyDescent="0.3">
      <c r="A239" s="131" t="s">
        <v>274</v>
      </c>
      <c r="B239" s="132" t="s">
        <v>275</v>
      </c>
      <c r="C239" s="123">
        <f>SUBTOTAL(9,C240:C242)</f>
        <v>1087</v>
      </c>
      <c r="D239" s="123">
        <f>SUBTOTAL(9,D240:D242)</f>
        <v>125000</v>
      </c>
      <c r="E239" s="396">
        <f>SUBTOTAL(9,E240:E242)</f>
        <v>46985</v>
      </c>
      <c r="F239" s="123">
        <f>G239-D239</f>
        <v>-125000</v>
      </c>
      <c r="G239" s="123">
        <f>SUBTOTAL(9,G240:G242)</f>
        <v>0</v>
      </c>
      <c r="H239" s="215">
        <f t="shared" si="8"/>
        <v>4322.4471021159152</v>
      </c>
      <c r="I239" s="216">
        <f t="shared" si="9"/>
        <v>37.588000000000001</v>
      </c>
      <c r="J239" s="70">
        <f>SUBTOTAL(9,J240:J242)</f>
        <v>100000</v>
      </c>
      <c r="K239" s="70">
        <f>SUBTOTAL(9,K240:K242)</f>
        <v>375000</v>
      </c>
      <c r="L239" s="70">
        <f>SUBTOTAL(9,L240:L242)</f>
        <v>0</v>
      </c>
    </row>
    <row r="240" spans="1:12" ht="30" hidden="1" customHeight="1" x14ac:dyDescent="0.3">
      <c r="A240" s="102"/>
      <c r="B240" s="103"/>
      <c r="C240" s="104"/>
      <c r="D240" s="133"/>
      <c r="E240" s="398"/>
      <c r="F240" s="133"/>
      <c r="G240" s="89"/>
      <c r="H240" s="215" t="e">
        <f t="shared" si="8"/>
        <v>#VALUE!</v>
      </c>
      <c r="I240" s="216" t="e">
        <f t="shared" si="9"/>
        <v>#VALUE!</v>
      </c>
      <c r="J240" s="13"/>
      <c r="K240" s="13"/>
      <c r="L240" s="13"/>
    </row>
    <row r="241" spans="1:12" ht="15" customHeight="1" x14ac:dyDescent="0.3">
      <c r="A241" s="134" t="s">
        <v>274</v>
      </c>
      <c r="B241" s="135" t="s">
        <v>275</v>
      </c>
      <c r="C241" s="136">
        <v>1087</v>
      </c>
      <c r="D241" s="136">
        <v>125000</v>
      </c>
      <c r="E241" s="277">
        <v>46985</v>
      </c>
      <c r="F241" s="136">
        <f>G241-D241</f>
        <v>-125000</v>
      </c>
      <c r="G241" s="136"/>
      <c r="H241" s="215">
        <f t="shared" si="8"/>
        <v>4322.4471021159152</v>
      </c>
      <c r="I241" s="216">
        <f t="shared" si="9"/>
        <v>37.588000000000001</v>
      </c>
      <c r="J241" s="3">
        <v>100000</v>
      </c>
      <c r="K241" s="24">
        <v>375000</v>
      </c>
      <c r="L241" s="24">
        <v>0</v>
      </c>
    </row>
    <row r="242" spans="1:12" hidden="1" x14ac:dyDescent="0.3">
      <c r="A242" s="102"/>
      <c r="B242" s="103"/>
      <c r="C242" s="104"/>
      <c r="D242" s="136"/>
      <c r="E242" s="277"/>
      <c r="F242" s="136"/>
      <c r="G242" s="136"/>
      <c r="H242" s="215" t="e">
        <f t="shared" si="8"/>
        <v>#VALUE!</v>
      </c>
      <c r="I242" s="216" t="e">
        <f t="shared" si="9"/>
        <v>#VALUE!</v>
      </c>
      <c r="J242" s="3"/>
      <c r="K242" s="3"/>
      <c r="L242" s="3"/>
    </row>
    <row r="243" spans="1:12" hidden="1" x14ac:dyDescent="0.3">
      <c r="A243" s="102"/>
      <c r="B243" s="103"/>
      <c r="C243" s="104"/>
      <c r="D243" s="104"/>
      <c r="E243" s="278"/>
      <c r="F243" s="104"/>
      <c r="G243" s="89"/>
      <c r="H243" s="215" t="e">
        <f t="shared" si="8"/>
        <v>#VALUE!</v>
      </c>
      <c r="I243" s="216" t="e">
        <f t="shared" si="9"/>
        <v>#VALUE!</v>
      </c>
      <c r="J243" s="13"/>
      <c r="K243" s="13"/>
      <c r="L243" s="13"/>
    </row>
    <row r="244" spans="1:12" ht="20.100000000000001" hidden="1" customHeight="1" x14ac:dyDescent="0.3">
      <c r="A244" s="102"/>
      <c r="B244" s="103"/>
      <c r="C244" s="104"/>
      <c r="D244" s="104"/>
      <c r="E244" s="278"/>
      <c r="F244" s="104"/>
      <c r="G244" s="89"/>
      <c r="H244" s="215" t="e">
        <f t="shared" si="8"/>
        <v>#VALUE!</v>
      </c>
      <c r="I244" s="216" t="e">
        <f t="shared" si="9"/>
        <v>#VALUE!</v>
      </c>
      <c r="J244" s="13"/>
      <c r="K244" s="13"/>
      <c r="L244" s="13"/>
    </row>
    <row r="245" spans="1:12" ht="20.100000000000001" hidden="1" customHeight="1" x14ac:dyDescent="0.3">
      <c r="A245" s="102"/>
      <c r="B245" s="103"/>
      <c r="C245" s="104"/>
      <c r="D245" s="104"/>
      <c r="E245" s="278"/>
      <c r="F245" s="104"/>
      <c r="G245" s="89"/>
      <c r="H245" s="215" t="e">
        <f t="shared" si="8"/>
        <v>#VALUE!</v>
      </c>
      <c r="I245" s="216" t="e">
        <f t="shared" si="9"/>
        <v>#VALUE!</v>
      </c>
      <c r="J245" s="13"/>
      <c r="K245" s="13"/>
      <c r="L245" s="13"/>
    </row>
    <row r="246" spans="1:12" ht="20.100000000000001" hidden="1" customHeight="1" x14ac:dyDescent="0.3">
      <c r="A246" s="102"/>
      <c r="B246" s="103"/>
      <c r="C246" s="104"/>
      <c r="D246" s="104"/>
      <c r="E246" s="278"/>
      <c r="F246" s="104"/>
      <c r="G246" s="89"/>
      <c r="H246" s="215" t="e">
        <f t="shared" si="8"/>
        <v>#VALUE!</v>
      </c>
      <c r="I246" s="216" t="e">
        <f t="shared" si="9"/>
        <v>#VALUE!</v>
      </c>
      <c r="J246" s="13"/>
      <c r="K246" s="13"/>
      <c r="L246" s="13"/>
    </row>
    <row r="247" spans="1:12" ht="20.100000000000001" hidden="1" customHeight="1" x14ac:dyDescent="0.3">
      <c r="A247" s="102"/>
      <c r="B247" s="103"/>
      <c r="C247" s="104"/>
      <c r="D247" s="104"/>
      <c r="E247" s="278"/>
      <c r="F247" s="104"/>
      <c r="G247" s="89"/>
      <c r="H247" s="215" t="e">
        <f t="shared" si="8"/>
        <v>#VALUE!</v>
      </c>
      <c r="I247" s="216" t="e">
        <f t="shared" si="9"/>
        <v>#VALUE!</v>
      </c>
      <c r="J247" s="13"/>
      <c r="K247" s="13"/>
      <c r="L247" s="13"/>
    </row>
    <row r="248" spans="1:12" ht="20.100000000000001" hidden="1" customHeight="1" x14ac:dyDescent="0.3">
      <c r="A248" s="102"/>
      <c r="B248" s="103"/>
      <c r="C248" s="104"/>
      <c r="D248" s="104"/>
      <c r="E248" s="278"/>
      <c r="F248" s="104"/>
      <c r="G248" s="89"/>
      <c r="H248" s="215" t="e">
        <f t="shared" si="8"/>
        <v>#VALUE!</v>
      </c>
      <c r="I248" s="216" t="e">
        <f t="shared" si="9"/>
        <v>#VALUE!</v>
      </c>
      <c r="J248" s="13"/>
      <c r="K248" s="13"/>
      <c r="L248" s="13"/>
    </row>
    <row r="249" spans="1:12" s="11" customFormat="1" ht="15" hidden="1" customHeight="1" x14ac:dyDescent="0.3">
      <c r="A249" s="92" t="s">
        <v>276</v>
      </c>
      <c r="B249" s="93" t="s">
        <v>277</v>
      </c>
      <c r="C249" s="94">
        <f>SUBTOTAL(9,C250:C270)</f>
        <v>92547</v>
      </c>
      <c r="D249" s="94">
        <f>SUBTOTAL(9,D250:D270)</f>
        <v>305000</v>
      </c>
      <c r="E249" s="387">
        <f>SUBTOTAL(9,E250:E270)</f>
        <v>64467</v>
      </c>
      <c r="F249" s="94">
        <f>G249-D249</f>
        <v>-305000</v>
      </c>
      <c r="G249" s="94">
        <f>SUBTOTAL(9,G250:G270)</f>
        <v>0</v>
      </c>
      <c r="H249" s="215">
        <f t="shared" si="8"/>
        <v>69.658659924146647</v>
      </c>
      <c r="I249" s="216">
        <f t="shared" si="9"/>
        <v>21.136721311475409</v>
      </c>
      <c r="J249" s="10">
        <f>SUBTOTAL(9,J250:J270)</f>
        <v>325000</v>
      </c>
      <c r="K249" s="10">
        <f>SUBTOTAL(9,K250:K270)</f>
        <v>315000</v>
      </c>
      <c r="L249" s="10">
        <f>SUBTOTAL(9,L250:L270)</f>
        <v>0</v>
      </c>
    </row>
    <row r="250" spans="1:12" ht="30" hidden="1" customHeight="1" x14ac:dyDescent="0.3">
      <c r="A250" s="102"/>
      <c r="B250" s="165"/>
      <c r="C250" s="166"/>
      <c r="D250" s="166"/>
      <c r="E250" s="388"/>
      <c r="F250" s="166"/>
      <c r="G250" s="89"/>
      <c r="H250" s="215" t="e">
        <f t="shared" si="8"/>
        <v>#VALUE!</v>
      </c>
      <c r="I250" s="216" t="e">
        <f t="shared" si="9"/>
        <v>#VALUE!</v>
      </c>
      <c r="J250" s="13"/>
      <c r="K250" s="13"/>
      <c r="L250" s="13"/>
    </row>
    <row r="251" spans="1:12" s="11" customFormat="1" ht="15" hidden="1" customHeight="1" x14ac:dyDescent="0.3">
      <c r="A251" s="97" t="s">
        <v>276</v>
      </c>
      <c r="B251" s="98" t="s">
        <v>277</v>
      </c>
      <c r="C251" s="99">
        <f>SUBTOTAL(9,C252:C269)</f>
        <v>92547</v>
      </c>
      <c r="D251" s="99">
        <f>SUBTOTAL(9,D252:D269)</f>
        <v>305000</v>
      </c>
      <c r="E251" s="389">
        <f>SUBTOTAL(9,E252:E269)</f>
        <v>64467</v>
      </c>
      <c r="F251" s="99">
        <f>G251-D251</f>
        <v>-305000</v>
      </c>
      <c r="G251" s="99">
        <f>SUBTOTAL(9,G252:G269)</f>
        <v>0</v>
      </c>
      <c r="H251" s="215">
        <f t="shared" si="8"/>
        <v>69.658659924146647</v>
      </c>
      <c r="I251" s="216">
        <f t="shared" si="9"/>
        <v>21.136721311475409</v>
      </c>
      <c r="J251" s="15">
        <f>SUBTOTAL(9,J252:J269)</f>
        <v>325000</v>
      </c>
      <c r="K251" s="15">
        <f>SUBTOTAL(9,K252:K269)</f>
        <v>315000</v>
      </c>
      <c r="L251" s="15">
        <f>SUBTOTAL(9,L252:L269)</f>
        <v>0</v>
      </c>
    </row>
    <row r="252" spans="1:12" ht="30" hidden="1" customHeight="1" x14ac:dyDescent="0.3">
      <c r="A252" s="102"/>
      <c r="B252" s="103"/>
      <c r="C252" s="104"/>
      <c r="D252" s="105"/>
      <c r="E252" s="390"/>
      <c r="F252" s="105"/>
      <c r="G252" s="89"/>
      <c r="H252" s="215" t="e">
        <f t="shared" si="8"/>
        <v>#VALUE!</v>
      </c>
      <c r="I252" s="216" t="e">
        <f t="shared" si="9"/>
        <v>#VALUE!</v>
      </c>
      <c r="J252" s="13"/>
      <c r="K252" s="13"/>
      <c r="L252" s="13"/>
    </row>
    <row r="253" spans="1:12" ht="15" hidden="1" customHeight="1" x14ac:dyDescent="0.3">
      <c r="A253" s="106" t="s">
        <v>276</v>
      </c>
      <c r="B253" s="107" t="s">
        <v>277</v>
      </c>
      <c r="C253" s="108">
        <f>SUBTOTAL(9,C254:C268)</f>
        <v>92547</v>
      </c>
      <c r="D253" s="108">
        <f>SUBTOTAL(9,D254:D268)</f>
        <v>305000</v>
      </c>
      <c r="E253" s="391">
        <f>SUBTOTAL(9,E254:E268)</f>
        <v>64467</v>
      </c>
      <c r="F253" s="108">
        <f>G253-D253</f>
        <v>-305000</v>
      </c>
      <c r="G253" s="108">
        <f>SUBTOTAL(9,G254:G268)</f>
        <v>0</v>
      </c>
      <c r="H253" s="215">
        <f t="shared" si="8"/>
        <v>69.658659924146647</v>
      </c>
      <c r="I253" s="216">
        <f t="shared" si="9"/>
        <v>21.136721311475409</v>
      </c>
      <c r="J253" s="17">
        <f>SUBTOTAL(9,J254:J268)</f>
        <v>325000</v>
      </c>
      <c r="K253" s="17">
        <f>SUBTOTAL(9,K254:K268)</f>
        <v>315000</v>
      </c>
      <c r="L253" s="17">
        <f>SUBTOTAL(9,L254:L268)</f>
        <v>0</v>
      </c>
    </row>
    <row r="254" spans="1:12" ht="30" hidden="1" customHeight="1" x14ac:dyDescent="0.3">
      <c r="A254" s="102"/>
      <c r="B254" s="103"/>
      <c r="C254" s="104"/>
      <c r="D254" s="111"/>
      <c r="E254" s="392"/>
      <c r="F254" s="111"/>
      <c r="G254" s="89"/>
      <c r="H254" s="215" t="e">
        <f t="shared" si="8"/>
        <v>#VALUE!</v>
      </c>
      <c r="I254" s="216" t="e">
        <f t="shared" si="9"/>
        <v>#VALUE!</v>
      </c>
      <c r="J254" s="13"/>
      <c r="K254" s="13"/>
      <c r="L254" s="13"/>
    </row>
    <row r="255" spans="1:12" ht="15" hidden="1" customHeight="1" x14ac:dyDescent="0.3">
      <c r="A255" s="112" t="s">
        <v>276</v>
      </c>
      <c r="B255" s="113" t="s">
        <v>277</v>
      </c>
      <c r="C255" s="114">
        <f>SUBTOTAL(9,C256:C267)</f>
        <v>92547</v>
      </c>
      <c r="D255" s="114">
        <f>SUBTOTAL(9,D256:D267)</f>
        <v>305000</v>
      </c>
      <c r="E255" s="393">
        <f>SUBTOTAL(9,E256:E267)</f>
        <v>64467</v>
      </c>
      <c r="F255" s="114">
        <f>G255-D255</f>
        <v>-305000</v>
      </c>
      <c r="G255" s="114">
        <f>SUBTOTAL(9,G256:G267)</f>
        <v>0</v>
      </c>
      <c r="H255" s="215">
        <f t="shared" si="8"/>
        <v>69.658659924146647</v>
      </c>
      <c r="I255" s="216">
        <f t="shared" si="9"/>
        <v>21.136721311475409</v>
      </c>
      <c r="J255" s="20">
        <f>SUBTOTAL(9,J256:J267)</f>
        <v>325000</v>
      </c>
      <c r="K255" s="20">
        <f>SUBTOTAL(9,K256:K267)</f>
        <v>315000</v>
      </c>
      <c r="L255" s="20">
        <f>SUBTOTAL(9,L256:L267)</f>
        <v>0</v>
      </c>
    </row>
    <row r="256" spans="1:12" ht="30" hidden="1" customHeight="1" x14ac:dyDescent="0.3">
      <c r="A256" s="102"/>
      <c r="B256" s="103"/>
      <c r="C256" s="104"/>
      <c r="D256" s="117"/>
      <c r="E256" s="394"/>
      <c r="F256" s="117"/>
      <c r="G256" s="89"/>
      <c r="H256" s="215" t="e">
        <f t="shared" si="8"/>
        <v>#VALUE!</v>
      </c>
      <c r="I256" s="216" t="e">
        <f t="shared" si="9"/>
        <v>#VALUE!</v>
      </c>
      <c r="J256" s="13"/>
      <c r="K256" s="13"/>
      <c r="L256" s="13"/>
    </row>
    <row r="257" spans="1:12" ht="15" hidden="1" customHeight="1" x14ac:dyDescent="0.3">
      <c r="A257" s="118" t="s">
        <v>276</v>
      </c>
      <c r="B257" s="119" t="s">
        <v>277</v>
      </c>
      <c r="C257" s="120">
        <f>SUBTOTAL(9,C258:C266)</f>
        <v>92547</v>
      </c>
      <c r="D257" s="120">
        <f>SUBTOTAL(9,D258:D266)</f>
        <v>305000</v>
      </c>
      <c r="E257" s="395">
        <f>SUBTOTAL(9,E258:E266)</f>
        <v>64467</v>
      </c>
      <c r="F257" s="120">
        <f>G257-D257</f>
        <v>-305000</v>
      </c>
      <c r="G257" s="120">
        <f>SUBTOTAL(9,G258:G266)</f>
        <v>0</v>
      </c>
      <c r="H257" s="215">
        <f t="shared" si="8"/>
        <v>69.658659924146647</v>
      </c>
      <c r="I257" s="216">
        <f t="shared" si="9"/>
        <v>21.136721311475409</v>
      </c>
      <c r="J257" s="21">
        <f>SUBTOTAL(9,J258:J266)</f>
        <v>325000</v>
      </c>
      <c r="K257" s="21">
        <f>SUBTOTAL(9,K258:K266)</f>
        <v>315000</v>
      </c>
      <c r="L257" s="21">
        <f>SUBTOTAL(9,L258:L266)</f>
        <v>0</v>
      </c>
    </row>
    <row r="258" spans="1:12" ht="30" hidden="1" customHeight="1" x14ac:dyDescent="0.3">
      <c r="A258" s="102"/>
      <c r="B258" s="103"/>
      <c r="C258" s="104"/>
      <c r="D258" s="123"/>
      <c r="E258" s="396"/>
      <c r="F258" s="123"/>
      <c r="G258" s="89"/>
      <c r="H258" s="215" t="e">
        <f t="shared" si="8"/>
        <v>#VALUE!</v>
      </c>
      <c r="I258" s="216" t="e">
        <f t="shared" si="9"/>
        <v>#VALUE!</v>
      </c>
      <c r="J258" s="13"/>
      <c r="K258" s="13"/>
      <c r="L258" s="13"/>
    </row>
    <row r="259" spans="1:12" ht="15" hidden="1" customHeight="1" x14ac:dyDescent="0.3">
      <c r="A259" s="124" t="s">
        <v>276</v>
      </c>
      <c r="B259" s="125" t="s">
        <v>277</v>
      </c>
      <c r="C259" s="126">
        <f>SUBTOTAL(9,C260:C265)</f>
        <v>92547</v>
      </c>
      <c r="D259" s="126">
        <f>SUBTOTAL(9,D260:D265)</f>
        <v>305000</v>
      </c>
      <c r="E259" s="397">
        <f>SUBTOTAL(9,E260:E265)</f>
        <v>64467</v>
      </c>
      <c r="F259" s="126">
        <f>G259-D259</f>
        <v>-305000</v>
      </c>
      <c r="G259" s="126">
        <f>SUBTOTAL(9,G260:G265)</f>
        <v>0</v>
      </c>
      <c r="H259" s="215">
        <f t="shared" si="8"/>
        <v>69.658659924146647</v>
      </c>
      <c r="I259" s="216">
        <f t="shared" si="9"/>
        <v>21.136721311475409</v>
      </c>
      <c r="J259" s="18">
        <f>SUBTOTAL(9,J260:J265)</f>
        <v>325000</v>
      </c>
      <c r="K259" s="18">
        <f>SUBTOTAL(9,K260:K265)</f>
        <v>315000</v>
      </c>
      <c r="L259" s="18">
        <f>SUBTOTAL(9,L260:L265)</f>
        <v>0</v>
      </c>
    </row>
    <row r="260" spans="1:12" ht="22.5" hidden="1" customHeight="1" x14ac:dyDescent="0.3">
      <c r="A260" s="102"/>
      <c r="B260" s="103"/>
      <c r="C260" s="104"/>
      <c r="D260" s="123"/>
      <c r="E260" s="396"/>
      <c r="F260" s="123"/>
      <c r="G260" s="123"/>
      <c r="H260" s="215" t="e">
        <f t="shared" si="8"/>
        <v>#VALUE!</v>
      </c>
      <c r="I260" s="216" t="e">
        <f t="shared" si="9"/>
        <v>#VALUE!</v>
      </c>
      <c r="J260" s="70"/>
      <c r="K260" s="70"/>
      <c r="L260" s="70"/>
    </row>
    <row r="261" spans="1:12" ht="15" hidden="1" customHeight="1" x14ac:dyDescent="0.3">
      <c r="A261" s="131" t="s">
        <v>276</v>
      </c>
      <c r="B261" s="132" t="s">
        <v>277</v>
      </c>
      <c r="C261" s="123">
        <f>SUBTOTAL(9,C262:C264)</f>
        <v>92547</v>
      </c>
      <c r="D261" s="123">
        <f>SUBTOTAL(9,D262:D264)</f>
        <v>305000</v>
      </c>
      <c r="E261" s="396">
        <f>SUBTOTAL(9,E262:E264)</f>
        <v>64467</v>
      </c>
      <c r="F261" s="123">
        <f>G261-D261</f>
        <v>-305000</v>
      </c>
      <c r="G261" s="123">
        <f>SUBTOTAL(9,G262:G264)</f>
        <v>0</v>
      </c>
      <c r="H261" s="215">
        <f t="shared" si="8"/>
        <v>69.658659924146647</v>
      </c>
      <c r="I261" s="216">
        <f t="shared" si="9"/>
        <v>21.136721311475409</v>
      </c>
      <c r="J261" s="70">
        <f>SUBTOTAL(9,J262:J264)</f>
        <v>325000</v>
      </c>
      <c r="K261" s="70">
        <f>SUBTOTAL(9,K262:K264)</f>
        <v>315000</v>
      </c>
      <c r="L261" s="70">
        <f>SUBTOTAL(9,L262:L264)</f>
        <v>0</v>
      </c>
    </row>
    <row r="262" spans="1:12" ht="30" hidden="1" customHeight="1" x14ac:dyDescent="0.3">
      <c r="A262" s="102"/>
      <c r="B262" s="103"/>
      <c r="C262" s="104"/>
      <c r="D262" s="133"/>
      <c r="E262" s="398"/>
      <c r="F262" s="133"/>
      <c r="G262" s="89"/>
      <c r="H262" s="215" t="e">
        <f t="shared" si="8"/>
        <v>#VALUE!</v>
      </c>
      <c r="I262" s="216" t="e">
        <f t="shared" si="9"/>
        <v>#VALUE!</v>
      </c>
      <c r="J262" s="13"/>
      <c r="K262" s="13"/>
      <c r="L262" s="13"/>
    </row>
    <row r="263" spans="1:12" ht="15" customHeight="1" x14ac:dyDescent="0.3">
      <c r="A263" s="134" t="s">
        <v>276</v>
      </c>
      <c r="B263" s="135" t="s">
        <v>277</v>
      </c>
      <c r="C263" s="136">
        <v>92547</v>
      </c>
      <c r="D263" s="136">
        <v>305000</v>
      </c>
      <c r="E263" s="277">
        <v>64467</v>
      </c>
      <c r="F263" s="136">
        <f>G263-D263</f>
        <v>-305000</v>
      </c>
      <c r="G263" s="136"/>
      <c r="H263" s="215">
        <f t="shared" si="8"/>
        <v>69.658659924146647</v>
      </c>
      <c r="I263" s="216">
        <f t="shared" si="9"/>
        <v>21.136721311475409</v>
      </c>
      <c r="J263" s="3">
        <v>325000</v>
      </c>
      <c r="K263" s="24">
        <v>315000</v>
      </c>
      <c r="L263" s="24">
        <v>0</v>
      </c>
    </row>
    <row r="264" spans="1:12" hidden="1" x14ac:dyDescent="0.3">
      <c r="A264" s="102"/>
      <c r="B264" s="103"/>
      <c r="C264" s="104"/>
      <c r="D264" s="136"/>
      <c r="E264" s="277"/>
      <c r="F264" s="136"/>
      <c r="G264" s="136"/>
      <c r="H264" s="215" t="e">
        <f t="shared" si="8"/>
        <v>#VALUE!</v>
      </c>
      <c r="I264" s="216" t="e">
        <f t="shared" si="9"/>
        <v>#VALUE!</v>
      </c>
      <c r="J264" s="3"/>
      <c r="K264" s="3"/>
      <c r="L264" s="3"/>
    </row>
    <row r="265" spans="1:12" hidden="1" x14ac:dyDescent="0.3">
      <c r="A265" s="102"/>
      <c r="B265" s="103"/>
      <c r="C265" s="104"/>
      <c r="D265" s="104"/>
      <c r="E265" s="278"/>
      <c r="F265" s="104"/>
      <c r="G265" s="89"/>
      <c r="H265" s="215" t="e">
        <f t="shared" si="8"/>
        <v>#VALUE!</v>
      </c>
      <c r="I265" s="216" t="e">
        <f t="shared" si="9"/>
        <v>#VALUE!</v>
      </c>
      <c r="J265" s="13"/>
      <c r="K265" s="13"/>
      <c r="L265" s="13"/>
    </row>
    <row r="266" spans="1:12" ht="20.100000000000001" hidden="1" customHeight="1" x14ac:dyDescent="0.3">
      <c r="A266" s="102"/>
      <c r="B266" s="103"/>
      <c r="C266" s="104"/>
      <c r="D266" s="104"/>
      <c r="E266" s="278"/>
      <c r="F266" s="104"/>
      <c r="G266" s="89"/>
      <c r="H266" s="215" t="e">
        <f t="shared" si="8"/>
        <v>#VALUE!</v>
      </c>
      <c r="I266" s="216" t="e">
        <f t="shared" si="9"/>
        <v>#VALUE!</v>
      </c>
      <c r="J266" s="13"/>
      <c r="K266" s="13"/>
      <c r="L266" s="13"/>
    </row>
    <row r="267" spans="1:12" ht="20.100000000000001" hidden="1" customHeight="1" x14ac:dyDescent="0.3">
      <c r="A267" s="102"/>
      <c r="B267" s="103"/>
      <c r="C267" s="104"/>
      <c r="D267" s="104"/>
      <c r="E267" s="278"/>
      <c r="F267" s="104"/>
      <c r="G267" s="89"/>
      <c r="H267" s="215" t="e">
        <f t="shared" si="8"/>
        <v>#VALUE!</v>
      </c>
      <c r="I267" s="216" t="e">
        <f t="shared" si="9"/>
        <v>#VALUE!</v>
      </c>
      <c r="J267" s="13"/>
      <c r="K267" s="13"/>
      <c r="L267" s="13"/>
    </row>
    <row r="268" spans="1:12" ht="20.100000000000001" hidden="1" customHeight="1" x14ac:dyDescent="0.3">
      <c r="A268" s="102"/>
      <c r="B268" s="103"/>
      <c r="C268" s="104"/>
      <c r="D268" s="104"/>
      <c r="E268" s="278"/>
      <c r="F268" s="104"/>
      <c r="G268" s="89"/>
      <c r="H268" s="215" t="e">
        <f t="shared" si="8"/>
        <v>#VALUE!</v>
      </c>
      <c r="I268" s="216" t="e">
        <f t="shared" si="9"/>
        <v>#VALUE!</v>
      </c>
      <c r="J268" s="13"/>
      <c r="K268" s="13"/>
      <c r="L268" s="13"/>
    </row>
    <row r="269" spans="1:12" ht="20.100000000000001" hidden="1" customHeight="1" x14ac:dyDescent="0.3">
      <c r="A269" s="102"/>
      <c r="B269" s="103"/>
      <c r="C269" s="104"/>
      <c r="D269" s="104"/>
      <c r="E269" s="278"/>
      <c r="F269" s="104"/>
      <c r="G269" s="89"/>
      <c r="H269" s="215" t="e">
        <f t="shared" si="8"/>
        <v>#VALUE!</v>
      </c>
      <c r="I269" s="216" t="e">
        <f t="shared" si="9"/>
        <v>#VALUE!</v>
      </c>
      <c r="J269" s="13"/>
      <c r="K269" s="13"/>
      <c r="L269" s="13"/>
    </row>
    <row r="270" spans="1:12" ht="20.100000000000001" hidden="1" customHeight="1" x14ac:dyDescent="0.3">
      <c r="A270" s="102"/>
      <c r="B270" s="103"/>
      <c r="C270" s="104"/>
      <c r="D270" s="104"/>
      <c r="E270" s="278"/>
      <c r="F270" s="104"/>
      <c r="G270" s="89"/>
      <c r="H270" s="215" t="e">
        <f t="shared" si="8"/>
        <v>#VALUE!</v>
      </c>
      <c r="I270" s="216" t="e">
        <f t="shared" si="9"/>
        <v>#VALUE!</v>
      </c>
      <c r="J270" s="13"/>
      <c r="K270" s="13"/>
      <c r="L270" s="13"/>
    </row>
    <row r="271" spans="1:12" s="11" customFormat="1" ht="15" hidden="1" customHeight="1" x14ac:dyDescent="0.3">
      <c r="A271" s="92" t="s">
        <v>278</v>
      </c>
      <c r="B271" s="93" t="s">
        <v>279</v>
      </c>
      <c r="C271" s="94">
        <f>SUBTOTAL(9,C272:C292)</f>
        <v>150000</v>
      </c>
      <c r="D271" s="94">
        <f>SUBTOTAL(9,D272:D292)</f>
        <v>1100000</v>
      </c>
      <c r="E271" s="387">
        <f>SUBTOTAL(9,E272:E292)</f>
        <v>90000</v>
      </c>
      <c r="F271" s="94">
        <f>G271-D271</f>
        <v>-1100000</v>
      </c>
      <c r="G271" s="94">
        <f>SUBTOTAL(9,G272:G292)</f>
        <v>0</v>
      </c>
      <c r="H271" s="215">
        <f t="shared" si="8"/>
        <v>60</v>
      </c>
      <c r="I271" s="216">
        <f t="shared" si="9"/>
        <v>8.1818181818181817</v>
      </c>
      <c r="J271" s="10">
        <f>SUBTOTAL(9,J272:J292)</f>
        <v>600000</v>
      </c>
      <c r="K271" s="10">
        <f>SUBTOTAL(9,K272:K292)</f>
        <v>500000</v>
      </c>
      <c r="L271" s="10">
        <f>SUBTOTAL(9,L272:L292)</f>
        <v>0</v>
      </c>
    </row>
    <row r="272" spans="1:12" ht="30" hidden="1" customHeight="1" x14ac:dyDescent="0.3">
      <c r="A272" s="102"/>
      <c r="B272" s="165"/>
      <c r="C272" s="166"/>
      <c r="D272" s="166"/>
      <c r="E272" s="388"/>
      <c r="F272" s="166"/>
      <c r="G272" s="89"/>
      <c r="H272" s="215" t="e">
        <f t="shared" si="8"/>
        <v>#VALUE!</v>
      </c>
      <c r="I272" s="216" t="e">
        <f t="shared" si="9"/>
        <v>#VALUE!</v>
      </c>
      <c r="J272" s="13"/>
      <c r="K272" s="13"/>
      <c r="L272" s="13"/>
    </row>
    <row r="273" spans="1:12" s="11" customFormat="1" ht="15" hidden="1" customHeight="1" x14ac:dyDescent="0.3">
      <c r="A273" s="97" t="s">
        <v>278</v>
      </c>
      <c r="B273" s="98" t="s">
        <v>279</v>
      </c>
      <c r="C273" s="99">
        <f>SUBTOTAL(9,C274:C291)</f>
        <v>150000</v>
      </c>
      <c r="D273" s="99">
        <f>SUBTOTAL(9,D274:D291)</f>
        <v>1100000</v>
      </c>
      <c r="E273" s="389">
        <f>SUBTOTAL(9,E274:E291)</f>
        <v>90000</v>
      </c>
      <c r="F273" s="99">
        <f>G273-D273</f>
        <v>-1100000</v>
      </c>
      <c r="G273" s="99">
        <f>SUBTOTAL(9,G274:G291)</f>
        <v>0</v>
      </c>
      <c r="H273" s="215">
        <f t="shared" si="8"/>
        <v>60</v>
      </c>
      <c r="I273" s="216">
        <f t="shared" si="9"/>
        <v>8.1818181818181817</v>
      </c>
      <c r="J273" s="15">
        <f>SUBTOTAL(9,J274:J291)</f>
        <v>600000</v>
      </c>
      <c r="K273" s="15">
        <f>SUBTOTAL(9,K274:K291)</f>
        <v>500000</v>
      </c>
      <c r="L273" s="15">
        <f>SUBTOTAL(9,L274:L291)</f>
        <v>0</v>
      </c>
    </row>
    <row r="274" spans="1:12" ht="30" hidden="1" customHeight="1" x14ac:dyDescent="0.3">
      <c r="A274" s="102"/>
      <c r="B274" s="103"/>
      <c r="C274" s="104"/>
      <c r="D274" s="105"/>
      <c r="E274" s="390"/>
      <c r="F274" s="105"/>
      <c r="G274" s="89"/>
      <c r="H274" s="215" t="e">
        <f t="shared" si="8"/>
        <v>#VALUE!</v>
      </c>
      <c r="I274" s="216" t="e">
        <f t="shared" si="9"/>
        <v>#VALUE!</v>
      </c>
      <c r="J274" s="13"/>
      <c r="K274" s="13"/>
      <c r="L274" s="13"/>
    </row>
    <row r="275" spans="1:12" ht="15" hidden="1" customHeight="1" x14ac:dyDescent="0.3">
      <c r="A275" s="106" t="s">
        <v>278</v>
      </c>
      <c r="B275" s="107" t="s">
        <v>279</v>
      </c>
      <c r="C275" s="108">
        <f>SUBTOTAL(9,C276:C290)</f>
        <v>150000</v>
      </c>
      <c r="D275" s="108">
        <f>SUBTOTAL(9,D276:D290)</f>
        <v>1100000</v>
      </c>
      <c r="E275" s="391">
        <f>SUBTOTAL(9,E276:E290)</f>
        <v>90000</v>
      </c>
      <c r="F275" s="108">
        <f>G275-D275</f>
        <v>-1100000</v>
      </c>
      <c r="G275" s="108">
        <f>SUBTOTAL(9,G276:G290)</f>
        <v>0</v>
      </c>
      <c r="H275" s="215">
        <f t="shared" si="8"/>
        <v>60</v>
      </c>
      <c r="I275" s="216">
        <f t="shared" si="9"/>
        <v>8.1818181818181817</v>
      </c>
      <c r="J275" s="17">
        <f>SUBTOTAL(9,J276:J290)</f>
        <v>600000</v>
      </c>
      <c r="K275" s="17">
        <f>SUBTOTAL(9,K276:K290)</f>
        <v>500000</v>
      </c>
      <c r="L275" s="17">
        <f>SUBTOTAL(9,L276:L290)</f>
        <v>0</v>
      </c>
    </row>
    <row r="276" spans="1:12" ht="30" hidden="1" customHeight="1" x14ac:dyDescent="0.3">
      <c r="A276" s="102"/>
      <c r="B276" s="103"/>
      <c r="C276" s="104"/>
      <c r="D276" s="111"/>
      <c r="E276" s="392"/>
      <c r="F276" s="111"/>
      <c r="G276" s="89"/>
      <c r="H276" s="215" t="e">
        <f t="shared" si="8"/>
        <v>#VALUE!</v>
      </c>
      <c r="I276" s="216" t="e">
        <f t="shared" si="9"/>
        <v>#VALUE!</v>
      </c>
      <c r="J276" s="13"/>
      <c r="K276" s="13"/>
      <c r="L276" s="13"/>
    </row>
    <row r="277" spans="1:12" ht="15" hidden="1" customHeight="1" x14ac:dyDescent="0.3">
      <c r="A277" s="112" t="s">
        <v>278</v>
      </c>
      <c r="B277" s="113" t="s">
        <v>279</v>
      </c>
      <c r="C277" s="114">
        <f>SUBTOTAL(9,C278:C289)</f>
        <v>150000</v>
      </c>
      <c r="D277" s="114">
        <f>SUBTOTAL(9,D278:D289)</f>
        <v>1100000</v>
      </c>
      <c r="E277" s="393">
        <f>SUBTOTAL(9,E278:E289)</f>
        <v>90000</v>
      </c>
      <c r="F277" s="114">
        <f>G277-D277</f>
        <v>-1100000</v>
      </c>
      <c r="G277" s="114">
        <f>SUBTOTAL(9,G278:G289)</f>
        <v>0</v>
      </c>
      <c r="H277" s="215">
        <f t="shared" si="8"/>
        <v>60</v>
      </c>
      <c r="I277" s="216">
        <f t="shared" si="9"/>
        <v>8.1818181818181817</v>
      </c>
      <c r="J277" s="20">
        <f>SUBTOTAL(9,J278:J289)</f>
        <v>600000</v>
      </c>
      <c r="K277" s="20">
        <f>SUBTOTAL(9,K278:K289)</f>
        <v>500000</v>
      </c>
      <c r="L277" s="20">
        <f>SUBTOTAL(9,L278:L289)</f>
        <v>0</v>
      </c>
    </row>
    <row r="278" spans="1:12" ht="30" hidden="1" customHeight="1" x14ac:dyDescent="0.3">
      <c r="A278" s="102"/>
      <c r="B278" s="103"/>
      <c r="C278" s="104"/>
      <c r="D278" s="117"/>
      <c r="E278" s="394"/>
      <c r="F278" s="117"/>
      <c r="G278" s="89"/>
      <c r="H278" s="215" t="e">
        <f t="shared" ref="H278:H341" si="10">IF(C278&lt;&gt;0,E278/C278,"-")*100</f>
        <v>#VALUE!</v>
      </c>
      <c r="I278" s="216" t="e">
        <f t="shared" ref="I278:I341" si="11">IF(D278&lt;&gt;0,E278/D278,"-")*100</f>
        <v>#VALUE!</v>
      </c>
      <c r="J278" s="13"/>
      <c r="K278" s="13"/>
      <c r="L278" s="13"/>
    </row>
    <row r="279" spans="1:12" ht="15" hidden="1" customHeight="1" x14ac:dyDescent="0.3">
      <c r="A279" s="118" t="s">
        <v>278</v>
      </c>
      <c r="B279" s="119" t="s">
        <v>279</v>
      </c>
      <c r="C279" s="120">
        <f>SUBTOTAL(9,C280:C288)</f>
        <v>150000</v>
      </c>
      <c r="D279" s="120">
        <f>SUBTOTAL(9,D280:D288)</f>
        <v>1100000</v>
      </c>
      <c r="E279" s="395">
        <f>SUBTOTAL(9,E280:E288)</f>
        <v>90000</v>
      </c>
      <c r="F279" s="120">
        <f>G279-D279</f>
        <v>-1100000</v>
      </c>
      <c r="G279" s="120">
        <f>SUBTOTAL(9,G280:G288)</f>
        <v>0</v>
      </c>
      <c r="H279" s="215">
        <f t="shared" si="10"/>
        <v>60</v>
      </c>
      <c r="I279" s="216">
        <f t="shared" si="11"/>
        <v>8.1818181818181817</v>
      </c>
      <c r="J279" s="21">
        <f>SUBTOTAL(9,J280:J288)</f>
        <v>600000</v>
      </c>
      <c r="K279" s="21">
        <f>SUBTOTAL(9,K280:K288)</f>
        <v>500000</v>
      </c>
      <c r="L279" s="21">
        <f>SUBTOTAL(9,L280:L288)</f>
        <v>0</v>
      </c>
    </row>
    <row r="280" spans="1:12" ht="30" hidden="1" customHeight="1" x14ac:dyDescent="0.3">
      <c r="A280" s="102"/>
      <c r="B280" s="103"/>
      <c r="C280" s="104"/>
      <c r="D280" s="123"/>
      <c r="E280" s="396"/>
      <c r="F280" s="123"/>
      <c r="G280" s="89"/>
      <c r="H280" s="215" t="e">
        <f t="shared" si="10"/>
        <v>#VALUE!</v>
      </c>
      <c r="I280" s="216" t="e">
        <f t="shared" si="11"/>
        <v>#VALUE!</v>
      </c>
      <c r="J280" s="13"/>
      <c r="K280" s="13"/>
      <c r="L280" s="13"/>
    </row>
    <row r="281" spans="1:12" ht="15" hidden="1" customHeight="1" x14ac:dyDescent="0.3">
      <c r="A281" s="124" t="s">
        <v>278</v>
      </c>
      <c r="B281" s="125" t="s">
        <v>279</v>
      </c>
      <c r="C281" s="126">
        <f>SUBTOTAL(9,C282:C287)</f>
        <v>150000</v>
      </c>
      <c r="D281" s="126">
        <f>SUBTOTAL(9,D282:D287)</f>
        <v>1100000</v>
      </c>
      <c r="E281" s="397">
        <f>SUBTOTAL(9,E282:E287)</f>
        <v>90000</v>
      </c>
      <c r="F281" s="126">
        <f>G281-D281</f>
        <v>-1100000</v>
      </c>
      <c r="G281" s="126">
        <f>SUBTOTAL(9,G282:G287)</f>
        <v>0</v>
      </c>
      <c r="H281" s="215">
        <f t="shared" si="10"/>
        <v>60</v>
      </c>
      <c r="I281" s="216">
        <f t="shared" si="11"/>
        <v>8.1818181818181817</v>
      </c>
      <c r="J281" s="18">
        <f>SUBTOTAL(9,J282:J287)</f>
        <v>600000</v>
      </c>
      <c r="K281" s="18">
        <f>SUBTOTAL(9,K282:K287)</f>
        <v>500000</v>
      </c>
      <c r="L281" s="18">
        <f>SUBTOTAL(9,L282:L287)</f>
        <v>0</v>
      </c>
    </row>
    <row r="282" spans="1:12" ht="22.5" hidden="1" customHeight="1" x14ac:dyDescent="0.3">
      <c r="A282" s="102"/>
      <c r="B282" s="103"/>
      <c r="C282" s="104"/>
      <c r="D282" s="123"/>
      <c r="E282" s="396"/>
      <c r="F282" s="123"/>
      <c r="G282" s="123"/>
      <c r="H282" s="215" t="e">
        <f t="shared" si="10"/>
        <v>#VALUE!</v>
      </c>
      <c r="I282" s="216" t="e">
        <f t="shared" si="11"/>
        <v>#VALUE!</v>
      </c>
      <c r="J282" s="70"/>
      <c r="K282" s="70"/>
      <c r="L282" s="70"/>
    </row>
    <row r="283" spans="1:12" ht="15" hidden="1" customHeight="1" x14ac:dyDescent="0.3">
      <c r="A283" s="131" t="s">
        <v>278</v>
      </c>
      <c r="B283" s="132" t="s">
        <v>279</v>
      </c>
      <c r="C283" s="123">
        <f>SUBTOTAL(9,C284:C286)</f>
        <v>150000</v>
      </c>
      <c r="D283" s="123">
        <f>SUBTOTAL(9,D284:D286)</f>
        <v>1100000</v>
      </c>
      <c r="E283" s="396">
        <f>SUBTOTAL(9,E284:E286)</f>
        <v>90000</v>
      </c>
      <c r="F283" s="123">
        <f>G283-D283</f>
        <v>-1100000</v>
      </c>
      <c r="G283" s="123">
        <f>SUBTOTAL(9,G284:G286)</f>
        <v>0</v>
      </c>
      <c r="H283" s="215">
        <f t="shared" si="10"/>
        <v>60</v>
      </c>
      <c r="I283" s="216">
        <f t="shared" si="11"/>
        <v>8.1818181818181817</v>
      </c>
      <c r="J283" s="70">
        <f>SUBTOTAL(9,J284:J286)</f>
        <v>600000</v>
      </c>
      <c r="K283" s="70">
        <f>SUBTOTAL(9,K284:K286)</f>
        <v>500000</v>
      </c>
      <c r="L283" s="70">
        <f>SUBTOTAL(9,L284:L286)</f>
        <v>0</v>
      </c>
    </row>
    <row r="284" spans="1:12" ht="30" hidden="1" customHeight="1" x14ac:dyDescent="0.3">
      <c r="A284" s="102"/>
      <c r="B284" s="103"/>
      <c r="C284" s="104"/>
      <c r="D284" s="133"/>
      <c r="E284" s="398"/>
      <c r="F284" s="133"/>
      <c r="G284" s="89"/>
      <c r="H284" s="215" t="e">
        <f t="shared" si="10"/>
        <v>#VALUE!</v>
      </c>
      <c r="I284" s="216" t="e">
        <f t="shared" si="11"/>
        <v>#VALUE!</v>
      </c>
      <c r="J284" s="13"/>
      <c r="K284" s="13"/>
      <c r="L284" s="13"/>
    </row>
    <row r="285" spans="1:12" ht="15" customHeight="1" x14ac:dyDescent="0.3">
      <c r="A285" s="134" t="s">
        <v>278</v>
      </c>
      <c r="B285" s="135" t="s">
        <v>279</v>
      </c>
      <c r="C285" s="136">
        <v>150000</v>
      </c>
      <c r="D285" s="136">
        <v>1100000</v>
      </c>
      <c r="E285" s="277">
        <v>90000</v>
      </c>
      <c r="F285" s="136">
        <f>G285-D285</f>
        <v>-1100000</v>
      </c>
      <c r="G285" s="136"/>
      <c r="H285" s="215">
        <f t="shared" si="10"/>
        <v>60</v>
      </c>
      <c r="I285" s="216">
        <f t="shared" si="11"/>
        <v>8.1818181818181817</v>
      </c>
      <c r="J285" s="3">
        <v>600000</v>
      </c>
      <c r="K285" s="24">
        <v>500000</v>
      </c>
      <c r="L285" s="24">
        <v>0</v>
      </c>
    </row>
    <row r="286" spans="1:12" hidden="1" x14ac:dyDescent="0.3">
      <c r="A286" s="102"/>
      <c r="B286" s="103"/>
      <c r="C286" s="104"/>
      <c r="D286" s="136"/>
      <c r="E286" s="277"/>
      <c r="F286" s="136"/>
      <c r="G286" s="136"/>
      <c r="H286" s="215" t="e">
        <f t="shared" si="10"/>
        <v>#VALUE!</v>
      </c>
      <c r="I286" s="216" t="e">
        <f t="shared" si="11"/>
        <v>#VALUE!</v>
      </c>
      <c r="J286" s="3"/>
      <c r="K286" s="3"/>
      <c r="L286" s="3"/>
    </row>
    <row r="287" spans="1:12" hidden="1" x14ac:dyDescent="0.3">
      <c r="A287" s="102"/>
      <c r="B287" s="103"/>
      <c r="C287" s="104"/>
      <c r="D287" s="104"/>
      <c r="E287" s="278"/>
      <c r="F287" s="104"/>
      <c r="G287" s="89"/>
      <c r="H287" s="215" t="e">
        <f t="shared" si="10"/>
        <v>#VALUE!</v>
      </c>
      <c r="I287" s="216" t="e">
        <f t="shared" si="11"/>
        <v>#VALUE!</v>
      </c>
      <c r="J287" s="13"/>
      <c r="K287" s="13"/>
      <c r="L287" s="13"/>
    </row>
    <row r="288" spans="1:12" ht="20.100000000000001" hidden="1" customHeight="1" x14ac:dyDescent="0.3">
      <c r="A288" s="102"/>
      <c r="B288" s="103"/>
      <c r="C288" s="104"/>
      <c r="D288" s="104"/>
      <c r="E288" s="278"/>
      <c r="F288" s="104"/>
      <c r="G288" s="89"/>
      <c r="H288" s="215" t="e">
        <f t="shared" si="10"/>
        <v>#VALUE!</v>
      </c>
      <c r="I288" s="216" t="e">
        <f t="shared" si="11"/>
        <v>#VALUE!</v>
      </c>
      <c r="J288" s="13"/>
      <c r="K288" s="13"/>
      <c r="L288" s="13"/>
    </row>
    <row r="289" spans="1:12" ht="20.100000000000001" hidden="1" customHeight="1" x14ac:dyDescent="0.3">
      <c r="A289" s="102"/>
      <c r="B289" s="103"/>
      <c r="C289" s="104"/>
      <c r="D289" s="104"/>
      <c r="E289" s="278"/>
      <c r="F289" s="104"/>
      <c r="G289" s="89"/>
      <c r="H289" s="215" t="e">
        <f t="shared" si="10"/>
        <v>#VALUE!</v>
      </c>
      <c r="I289" s="216" t="e">
        <f t="shared" si="11"/>
        <v>#VALUE!</v>
      </c>
      <c r="J289" s="13"/>
      <c r="K289" s="13"/>
      <c r="L289" s="13"/>
    </row>
    <row r="290" spans="1:12" ht="20.100000000000001" hidden="1" customHeight="1" x14ac:dyDescent="0.3">
      <c r="A290" s="102"/>
      <c r="B290" s="103"/>
      <c r="C290" s="104"/>
      <c r="D290" s="104"/>
      <c r="E290" s="278"/>
      <c r="F290" s="104"/>
      <c r="G290" s="89"/>
      <c r="H290" s="215" t="e">
        <f t="shared" si="10"/>
        <v>#VALUE!</v>
      </c>
      <c r="I290" s="216" t="e">
        <f t="shared" si="11"/>
        <v>#VALUE!</v>
      </c>
      <c r="J290" s="13"/>
      <c r="K290" s="13"/>
      <c r="L290" s="13"/>
    </row>
    <row r="291" spans="1:12" ht="20.100000000000001" hidden="1" customHeight="1" x14ac:dyDescent="0.3">
      <c r="A291" s="102"/>
      <c r="B291" s="103"/>
      <c r="C291" s="104"/>
      <c r="D291" s="104"/>
      <c r="E291" s="278"/>
      <c r="F291" s="104"/>
      <c r="G291" s="89"/>
      <c r="H291" s="215" t="e">
        <f t="shared" si="10"/>
        <v>#VALUE!</v>
      </c>
      <c r="I291" s="216" t="e">
        <f t="shared" si="11"/>
        <v>#VALUE!</v>
      </c>
      <c r="J291" s="13"/>
      <c r="K291" s="13"/>
      <c r="L291" s="13"/>
    </row>
    <row r="292" spans="1:12" ht="20.100000000000001" hidden="1" customHeight="1" x14ac:dyDescent="0.3">
      <c r="A292" s="102"/>
      <c r="B292" s="103"/>
      <c r="C292" s="104"/>
      <c r="D292" s="104"/>
      <c r="E292" s="278"/>
      <c r="F292" s="104"/>
      <c r="G292" s="89"/>
      <c r="H292" s="215" t="e">
        <f t="shared" si="10"/>
        <v>#VALUE!</v>
      </c>
      <c r="I292" s="216" t="e">
        <f t="shared" si="11"/>
        <v>#VALUE!</v>
      </c>
      <c r="J292" s="13"/>
      <c r="K292" s="13"/>
      <c r="L292" s="13"/>
    </row>
    <row r="293" spans="1:12" s="11" customFormat="1" ht="15" hidden="1" customHeight="1" x14ac:dyDescent="0.3">
      <c r="A293" s="92" t="s">
        <v>280</v>
      </c>
      <c r="B293" s="93" t="s">
        <v>281</v>
      </c>
      <c r="C293" s="94">
        <f>SUBTOTAL(9,C294:C314)</f>
        <v>3400</v>
      </c>
      <c r="D293" s="94">
        <f>SUBTOTAL(9,D294:D314)</f>
        <v>45000</v>
      </c>
      <c r="E293" s="387">
        <f>SUBTOTAL(9,E294:E314)</f>
        <v>295507</v>
      </c>
      <c r="F293" s="94">
        <f>G293-D293</f>
        <v>-45000</v>
      </c>
      <c r="G293" s="94">
        <f>SUBTOTAL(9,G294:G314)</f>
        <v>0</v>
      </c>
      <c r="H293" s="215">
        <f t="shared" si="10"/>
        <v>8691.3823529411766</v>
      </c>
      <c r="I293" s="216">
        <f t="shared" si="11"/>
        <v>656.68222222222221</v>
      </c>
      <c r="J293" s="10">
        <f>SUBTOTAL(9,J294:J314)</f>
        <v>45000</v>
      </c>
      <c r="K293" s="10">
        <f>SUBTOTAL(9,K294:K314)</f>
        <v>45000</v>
      </c>
      <c r="L293" s="10">
        <f>SUBTOTAL(9,L294:L314)</f>
        <v>0</v>
      </c>
    </row>
    <row r="294" spans="1:12" ht="30" hidden="1" customHeight="1" x14ac:dyDescent="0.3">
      <c r="A294" s="102"/>
      <c r="B294" s="165"/>
      <c r="C294" s="166"/>
      <c r="D294" s="166"/>
      <c r="E294" s="388"/>
      <c r="F294" s="166"/>
      <c r="G294" s="89"/>
      <c r="H294" s="215" t="e">
        <f t="shared" si="10"/>
        <v>#VALUE!</v>
      </c>
      <c r="I294" s="216" t="e">
        <f t="shared" si="11"/>
        <v>#VALUE!</v>
      </c>
      <c r="J294" s="13"/>
      <c r="K294" s="13"/>
      <c r="L294" s="13"/>
    </row>
    <row r="295" spans="1:12" s="11" customFormat="1" ht="15" hidden="1" customHeight="1" x14ac:dyDescent="0.3">
      <c r="A295" s="97" t="s">
        <v>280</v>
      </c>
      <c r="B295" s="98" t="s">
        <v>281</v>
      </c>
      <c r="C295" s="99">
        <f>SUBTOTAL(9,C296:C313)</f>
        <v>3400</v>
      </c>
      <c r="D295" s="99">
        <f>SUBTOTAL(9,D296:D313)</f>
        <v>45000</v>
      </c>
      <c r="E295" s="389">
        <f>SUBTOTAL(9,E296:E313)</f>
        <v>295507</v>
      </c>
      <c r="F295" s="99">
        <f>G295-D295</f>
        <v>-45000</v>
      </c>
      <c r="G295" s="99">
        <f>SUBTOTAL(9,G296:G313)</f>
        <v>0</v>
      </c>
      <c r="H295" s="215">
        <f t="shared" si="10"/>
        <v>8691.3823529411766</v>
      </c>
      <c r="I295" s="216">
        <f t="shared" si="11"/>
        <v>656.68222222222221</v>
      </c>
      <c r="J295" s="15">
        <f>SUBTOTAL(9,J296:J313)</f>
        <v>45000</v>
      </c>
      <c r="K295" s="15">
        <f>SUBTOTAL(9,K296:K313)</f>
        <v>45000</v>
      </c>
      <c r="L295" s="15">
        <f>SUBTOTAL(9,L296:L313)</f>
        <v>0</v>
      </c>
    </row>
    <row r="296" spans="1:12" ht="30" hidden="1" customHeight="1" x14ac:dyDescent="0.3">
      <c r="A296" s="102"/>
      <c r="B296" s="103"/>
      <c r="C296" s="104"/>
      <c r="D296" s="105"/>
      <c r="E296" s="390"/>
      <c r="F296" s="105"/>
      <c r="G296" s="89"/>
      <c r="H296" s="215" t="e">
        <f t="shared" si="10"/>
        <v>#VALUE!</v>
      </c>
      <c r="I296" s="216" t="e">
        <f t="shared" si="11"/>
        <v>#VALUE!</v>
      </c>
      <c r="J296" s="13"/>
      <c r="K296" s="13"/>
      <c r="L296" s="13"/>
    </row>
    <row r="297" spans="1:12" ht="15" hidden="1" customHeight="1" x14ac:dyDescent="0.3">
      <c r="A297" s="106" t="s">
        <v>280</v>
      </c>
      <c r="B297" s="107" t="s">
        <v>281</v>
      </c>
      <c r="C297" s="108">
        <f>SUBTOTAL(9,C298:C312)</f>
        <v>3400</v>
      </c>
      <c r="D297" s="108">
        <f>SUBTOTAL(9,D298:D312)</f>
        <v>45000</v>
      </c>
      <c r="E297" s="391">
        <f>SUBTOTAL(9,E298:E312)</f>
        <v>295507</v>
      </c>
      <c r="F297" s="108">
        <f>G297-D297</f>
        <v>-45000</v>
      </c>
      <c r="G297" s="108">
        <f>SUBTOTAL(9,G298:G312)</f>
        <v>0</v>
      </c>
      <c r="H297" s="215">
        <f t="shared" si="10"/>
        <v>8691.3823529411766</v>
      </c>
      <c r="I297" s="216">
        <f t="shared" si="11"/>
        <v>656.68222222222221</v>
      </c>
      <c r="J297" s="17">
        <f>SUBTOTAL(9,J298:J312)</f>
        <v>45000</v>
      </c>
      <c r="K297" s="17">
        <f>SUBTOTAL(9,K298:K312)</f>
        <v>45000</v>
      </c>
      <c r="L297" s="17">
        <f>SUBTOTAL(9,L298:L312)</f>
        <v>0</v>
      </c>
    </row>
    <row r="298" spans="1:12" ht="30" hidden="1" customHeight="1" x14ac:dyDescent="0.3">
      <c r="A298" s="102"/>
      <c r="B298" s="103"/>
      <c r="C298" s="104"/>
      <c r="D298" s="111"/>
      <c r="E298" s="392"/>
      <c r="F298" s="111"/>
      <c r="G298" s="89"/>
      <c r="H298" s="215" t="e">
        <f t="shared" si="10"/>
        <v>#VALUE!</v>
      </c>
      <c r="I298" s="216" t="e">
        <f t="shared" si="11"/>
        <v>#VALUE!</v>
      </c>
      <c r="J298" s="13"/>
      <c r="K298" s="13"/>
      <c r="L298" s="13"/>
    </row>
    <row r="299" spans="1:12" ht="15" hidden="1" customHeight="1" x14ac:dyDescent="0.3">
      <c r="A299" s="112" t="s">
        <v>280</v>
      </c>
      <c r="B299" s="113" t="s">
        <v>281</v>
      </c>
      <c r="C299" s="114">
        <f>SUBTOTAL(9,C300:C311)</f>
        <v>3400</v>
      </c>
      <c r="D299" s="114">
        <f>SUBTOTAL(9,D300:D311)</f>
        <v>45000</v>
      </c>
      <c r="E299" s="393">
        <f>SUBTOTAL(9,E300:E311)</f>
        <v>295507</v>
      </c>
      <c r="F299" s="114">
        <f>G299-D299</f>
        <v>-45000</v>
      </c>
      <c r="G299" s="114">
        <f>SUBTOTAL(9,G300:G311)</f>
        <v>0</v>
      </c>
      <c r="H299" s="215">
        <f t="shared" si="10"/>
        <v>8691.3823529411766</v>
      </c>
      <c r="I299" s="216">
        <f t="shared" si="11"/>
        <v>656.68222222222221</v>
      </c>
      <c r="J299" s="20">
        <f>SUBTOTAL(9,J300:J311)</f>
        <v>45000</v>
      </c>
      <c r="K299" s="20">
        <f>SUBTOTAL(9,K300:K311)</f>
        <v>45000</v>
      </c>
      <c r="L299" s="20">
        <f>SUBTOTAL(9,L300:L311)</f>
        <v>0</v>
      </c>
    </row>
    <row r="300" spans="1:12" ht="30" hidden="1" customHeight="1" x14ac:dyDescent="0.3">
      <c r="A300" s="102"/>
      <c r="B300" s="103"/>
      <c r="C300" s="104"/>
      <c r="D300" s="117"/>
      <c r="E300" s="394"/>
      <c r="F300" s="117"/>
      <c r="G300" s="89"/>
      <c r="H300" s="215" t="e">
        <f t="shared" si="10"/>
        <v>#VALUE!</v>
      </c>
      <c r="I300" s="216" t="e">
        <f t="shared" si="11"/>
        <v>#VALUE!</v>
      </c>
      <c r="J300" s="13"/>
      <c r="K300" s="13"/>
      <c r="L300" s="13"/>
    </row>
    <row r="301" spans="1:12" ht="15" hidden="1" customHeight="1" x14ac:dyDescent="0.3">
      <c r="A301" s="118" t="s">
        <v>280</v>
      </c>
      <c r="B301" s="119" t="s">
        <v>281</v>
      </c>
      <c r="C301" s="120">
        <f>SUBTOTAL(9,C302:C310)</f>
        <v>3400</v>
      </c>
      <c r="D301" s="120">
        <f>SUBTOTAL(9,D302:D310)</f>
        <v>45000</v>
      </c>
      <c r="E301" s="395">
        <f>SUBTOTAL(9,E302:E310)</f>
        <v>295507</v>
      </c>
      <c r="F301" s="120">
        <f>G301-D301</f>
        <v>-45000</v>
      </c>
      <c r="G301" s="120">
        <f>SUBTOTAL(9,G302:G310)</f>
        <v>0</v>
      </c>
      <c r="H301" s="215">
        <f t="shared" si="10"/>
        <v>8691.3823529411766</v>
      </c>
      <c r="I301" s="216">
        <f t="shared" si="11"/>
        <v>656.68222222222221</v>
      </c>
      <c r="J301" s="21">
        <f>SUBTOTAL(9,J302:J310)</f>
        <v>45000</v>
      </c>
      <c r="K301" s="21">
        <f>SUBTOTAL(9,K302:K310)</f>
        <v>45000</v>
      </c>
      <c r="L301" s="21">
        <f>SUBTOTAL(9,L302:L310)</f>
        <v>0</v>
      </c>
    </row>
    <row r="302" spans="1:12" ht="30" hidden="1" customHeight="1" x14ac:dyDescent="0.3">
      <c r="A302" s="102"/>
      <c r="B302" s="103"/>
      <c r="C302" s="104"/>
      <c r="D302" s="123"/>
      <c r="E302" s="396"/>
      <c r="F302" s="123"/>
      <c r="G302" s="89"/>
      <c r="H302" s="215" t="e">
        <f t="shared" si="10"/>
        <v>#VALUE!</v>
      </c>
      <c r="I302" s="216" t="e">
        <f t="shared" si="11"/>
        <v>#VALUE!</v>
      </c>
      <c r="J302" s="13"/>
      <c r="K302" s="13"/>
      <c r="L302" s="13"/>
    </row>
    <row r="303" spans="1:12" ht="15" hidden="1" customHeight="1" x14ac:dyDescent="0.3">
      <c r="A303" s="124" t="s">
        <v>280</v>
      </c>
      <c r="B303" s="125" t="s">
        <v>281</v>
      </c>
      <c r="C303" s="126">
        <f>SUBTOTAL(9,C304:C309)</f>
        <v>3400</v>
      </c>
      <c r="D303" s="126">
        <f>SUBTOTAL(9,D304:D309)</f>
        <v>45000</v>
      </c>
      <c r="E303" s="397">
        <f>SUBTOTAL(9,E304:E309)</f>
        <v>295507</v>
      </c>
      <c r="F303" s="126">
        <f>G303-D303</f>
        <v>-45000</v>
      </c>
      <c r="G303" s="126">
        <f>SUBTOTAL(9,G304:G309)</f>
        <v>0</v>
      </c>
      <c r="H303" s="215">
        <f t="shared" si="10"/>
        <v>8691.3823529411766</v>
      </c>
      <c r="I303" s="216">
        <f t="shared" si="11"/>
        <v>656.68222222222221</v>
      </c>
      <c r="J303" s="18">
        <f>SUBTOTAL(9,J304:J309)</f>
        <v>45000</v>
      </c>
      <c r="K303" s="18">
        <f>SUBTOTAL(9,K304:K309)</f>
        <v>45000</v>
      </c>
      <c r="L303" s="18">
        <f>SUBTOTAL(9,L304:L309)</f>
        <v>0</v>
      </c>
    </row>
    <row r="304" spans="1:12" ht="22.5" hidden="1" customHeight="1" x14ac:dyDescent="0.3">
      <c r="A304" s="102"/>
      <c r="B304" s="103"/>
      <c r="C304" s="104"/>
      <c r="D304" s="123"/>
      <c r="E304" s="396"/>
      <c r="F304" s="123"/>
      <c r="G304" s="123"/>
      <c r="H304" s="215" t="e">
        <f t="shared" si="10"/>
        <v>#VALUE!</v>
      </c>
      <c r="I304" s="216" t="e">
        <f t="shared" si="11"/>
        <v>#VALUE!</v>
      </c>
      <c r="J304" s="70"/>
      <c r="K304" s="70"/>
      <c r="L304" s="70"/>
    </row>
    <row r="305" spans="1:12" ht="15" hidden="1" customHeight="1" x14ac:dyDescent="0.3">
      <c r="A305" s="131" t="s">
        <v>280</v>
      </c>
      <c r="B305" s="132" t="s">
        <v>281</v>
      </c>
      <c r="C305" s="123">
        <f>SUBTOTAL(9,C306:C308)</f>
        <v>3400</v>
      </c>
      <c r="D305" s="123">
        <f>SUBTOTAL(9,D306:D308)</f>
        <v>45000</v>
      </c>
      <c r="E305" s="396">
        <f>SUBTOTAL(9,E306:E308)</f>
        <v>295507</v>
      </c>
      <c r="F305" s="123">
        <f>G305-D305</f>
        <v>-45000</v>
      </c>
      <c r="G305" s="123">
        <f>SUBTOTAL(9,G306:G308)</f>
        <v>0</v>
      </c>
      <c r="H305" s="215">
        <f t="shared" si="10"/>
        <v>8691.3823529411766</v>
      </c>
      <c r="I305" s="216">
        <f t="shared" si="11"/>
        <v>656.68222222222221</v>
      </c>
      <c r="J305" s="70">
        <f>SUBTOTAL(9,J306:J308)</f>
        <v>45000</v>
      </c>
      <c r="K305" s="70">
        <f>SUBTOTAL(9,K306:K308)</f>
        <v>45000</v>
      </c>
      <c r="L305" s="70">
        <f>SUBTOTAL(9,L306:L308)</f>
        <v>0</v>
      </c>
    </row>
    <row r="306" spans="1:12" ht="30" hidden="1" customHeight="1" x14ac:dyDescent="0.3">
      <c r="A306" s="102"/>
      <c r="B306" s="103"/>
      <c r="C306" s="104"/>
      <c r="D306" s="133"/>
      <c r="E306" s="398"/>
      <c r="F306" s="133"/>
      <c r="G306" s="89"/>
      <c r="H306" s="215" t="e">
        <f t="shared" si="10"/>
        <v>#VALUE!</v>
      </c>
      <c r="I306" s="216" t="e">
        <f t="shared" si="11"/>
        <v>#VALUE!</v>
      </c>
      <c r="J306" s="13"/>
      <c r="K306" s="13"/>
      <c r="L306" s="13"/>
    </row>
    <row r="307" spans="1:12" ht="15" customHeight="1" x14ac:dyDescent="0.3">
      <c r="A307" s="134" t="s">
        <v>280</v>
      </c>
      <c r="B307" s="135" t="s">
        <v>281</v>
      </c>
      <c r="C307" s="136">
        <v>3400</v>
      </c>
      <c r="D307" s="136">
        <v>45000</v>
      </c>
      <c r="E307" s="277">
        <v>295507</v>
      </c>
      <c r="F307" s="136">
        <f>G307-D307</f>
        <v>-45000</v>
      </c>
      <c r="G307" s="136"/>
      <c r="H307" s="215">
        <f t="shared" si="10"/>
        <v>8691.3823529411766</v>
      </c>
      <c r="I307" s="216">
        <f t="shared" si="11"/>
        <v>656.68222222222221</v>
      </c>
      <c r="J307" s="3">
        <v>45000</v>
      </c>
      <c r="K307" s="24">
        <v>45000</v>
      </c>
      <c r="L307" s="24">
        <v>0</v>
      </c>
    </row>
    <row r="308" spans="1:12" hidden="1" x14ac:dyDescent="0.3">
      <c r="A308" s="102"/>
      <c r="B308" s="103"/>
      <c r="C308" s="104"/>
      <c r="D308" s="136"/>
      <c r="E308" s="277"/>
      <c r="F308" s="136"/>
      <c r="G308" s="136"/>
      <c r="H308" s="215" t="e">
        <f t="shared" si="10"/>
        <v>#VALUE!</v>
      </c>
      <c r="I308" s="216" t="e">
        <f t="shared" si="11"/>
        <v>#VALUE!</v>
      </c>
      <c r="J308" s="3"/>
      <c r="K308" s="3"/>
      <c r="L308" s="3"/>
    </row>
    <row r="309" spans="1:12" hidden="1" x14ac:dyDescent="0.3">
      <c r="A309" s="102"/>
      <c r="B309" s="103"/>
      <c r="C309" s="104"/>
      <c r="D309" s="104"/>
      <c r="E309" s="278"/>
      <c r="F309" s="104"/>
      <c r="G309" s="89"/>
      <c r="H309" s="215" t="e">
        <f t="shared" si="10"/>
        <v>#VALUE!</v>
      </c>
      <c r="I309" s="216" t="e">
        <f t="shared" si="11"/>
        <v>#VALUE!</v>
      </c>
      <c r="J309" s="13"/>
      <c r="K309" s="13"/>
      <c r="L309" s="13"/>
    </row>
    <row r="310" spans="1:12" ht="20.100000000000001" hidden="1" customHeight="1" x14ac:dyDescent="0.3">
      <c r="A310" s="102"/>
      <c r="B310" s="103"/>
      <c r="C310" s="104"/>
      <c r="D310" s="104"/>
      <c r="E310" s="278"/>
      <c r="F310" s="104"/>
      <c r="G310" s="89"/>
      <c r="H310" s="215" t="e">
        <f t="shared" si="10"/>
        <v>#VALUE!</v>
      </c>
      <c r="I310" s="216" t="e">
        <f t="shared" si="11"/>
        <v>#VALUE!</v>
      </c>
      <c r="J310" s="13"/>
      <c r="K310" s="13"/>
      <c r="L310" s="13"/>
    </row>
    <row r="311" spans="1:12" ht="20.100000000000001" hidden="1" customHeight="1" x14ac:dyDescent="0.3">
      <c r="A311" s="102"/>
      <c r="B311" s="103"/>
      <c r="C311" s="104"/>
      <c r="D311" s="104"/>
      <c r="E311" s="278"/>
      <c r="F311" s="104"/>
      <c r="G311" s="89"/>
      <c r="H311" s="215" t="e">
        <f t="shared" si="10"/>
        <v>#VALUE!</v>
      </c>
      <c r="I311" s="216" t="e">
        <f t="shared" si="11"/>
        <v>#VALUE!</v>
      </c>
      <c r="J311" s="13"/>
      <c r="K311" s="13"/>
      <c r="L311" s="13"/>
    </row>
    <row r="312" spans="1:12" ht="20.100000000000001" hidden="1" customHeight="1" x14ac:dyDescent="0.3">
      <c r="A312" s="102"/>
      <c r="B312" s="103"/>
      <c r="C312" s="104"/>
      <c r="D312" s="104"/>
      <c r="E312" s="278"/>
      <c r="F312" s="104"/>
      <c r="G312" s="89"/>
      <c r="H312" s="215" t="e">
        <f t="shared" si="10"/>
        <v>#VALUE!</v>
      </c>
      <c r="I312" s="216" t="e">
        <f t="shared" si="11"/>
        <v>#VALUE!</v>
      </c>
      <c r="J312" s="13"/>
      <c r="K312" s="13"/>
      <c r="L312" s="13"/>
    </row>
    <row r="313" spans="1:12" ht="20.100000000000001" hidden="1" customHeight="1" x14ac:dyDescent="0.3">
      <c r="A313" s="102"/>
      <c r="B313" s="103"/>
      <c r="C313" s="104"/>
      <c r="D313" s="104"/>
      <c r="E313" s="278"/>
      <c r="F313" s="104"/>
      <c r="G313" s="89"/>
      <c r="H313" s="215" t="e">
        <f t="shared" si="10"/>
        <v>#VALUE!</v>
      </c>
      <c r="I313" s="216" t="e">
        <f t="shared" si="11"/>
        <v>#VALUE!</v>
      </c>
      <c r="J313" s="13"/>
      <c r="K313" s="13"/>
      <c r="L313" s="13"/>
    </row>
    <row r="314" spans="1:12" ht="20.100000000000001" hidden="1" customHeight="1" x14ac:dyDescent="0.3">
      <c r="A314" s="102"/>
      <c r="B314" s="103"/>
      <c r="C314" s="104"/>
      <c r="D314" s="104"/>
      <c r="E314" s="278"/>
      <c r="F314" s="104"/>
      <c r="G314" s="89"/>
      <c r="H314" s="215" t="e">
        <f t="shared" si="10"/>
        <v>#VALUE!</v>
      </c>
      <c r="I314" s="216" t="e">
        <f t="shared" si="11"/>
        <v>#VALUE!</v>
      </c>
      <c r="J314" s="13"/>
      <c r="K314" s="13"/>
      <c r="L314" s="13"/>
    </row>
    <row r="315" spans="1:12" s="11" customFormat="1" ht="15" hidden="1" customHeight="1" x14ac:dyDescent="0.3">
      <c r="A315" s="92" t="s">
        <v>282</v>
      </c>
      <c r="B315" s="93" t="s">
        <v>283</v>
      </c>
      <c r="C315" s="94">
        <f>SUBTOTAL(9,C316:C336)</f>
        <v>295582</v>
      </c>
      <c r="D315" s="94">
        <f>SUBTOTAL(9,D316:D336)</f>
        <v>3845000</v>
      </c>
      <c r="E315" s="387">
        <f>SUBTOTAL(9,E316:E336)</f>
        <v>666154</v>
      </c>
      <c r="F315" s="94">
        <f>G315-D315</f>
        <v>-3845000</v>
      </c>
      <c r="G315" s="94">
        <f>SUBTOTAL(9,G316:G336)</f>
        <v>0</v>
      </c>
      <c r="H315" s="215">
        <f t="shared" si="10"/>
        <v>225.37028641798216</v>
      </c>
      <c r="I315" s="216">
        <f t="shared" si="11"/>
        <v>17.325201560468141</v>
      </c>
      <c r="J315" s="10">
        <f>SUBTOTAL(9,J316:J336)</f>
        <v>3145000</v>
      </c>
      <c r="K315" s="10">
        <f>SUBTOTAL(9,K316:K336)</f>
        <v>3195000</v>
      </c>
      <c r="L315" s="10">
        <f>SUBTOTAL(9,L316:L336)</f>
        <v>0</v>
      </c>
    </row>
    <row r="316" spans="1:12" ht="30" hidden="1" customHeight="1" x14ac:dyDescent="0.3">
      <c r="A316" s="102"/>
      <c r="B316" s="165"/>
      <c r="C316" s="166"/>
      <c r="D316" s="166"/>
      <c r="E316" s="388"/>
      <c r="F316" s="166"/>
      <c r="G316" s="89"/>
      <c r="H316" s="215" t="e">
        <f t="shared" si="10"/>
        <v>#VALUE!</v>
      </c>
      <c r="I316" s="216" t="e">
        <f t="shared" si="11"/>
        <v>#VALUE!</v>
      </c>
      <c r="J316" s="13"/>
      <c r="K316" s="13"/>
      <c r="L316" s="13"/>
    </row>
    <row r="317" spans="1:12" s="11" customFormat="1" ht="15" hidden="1" customHeight="1" x14ac:dyDescent="0.3">
      <c r="A317" s="97" t="s">
        <v>282</v>
      </c>
      <c r="B317" s="98" t="s">
        <v>283</v>
      </c>
      <c r="C317" s="99">
        <f>SUBTOTAL(9,C318:C335)</f>
        <v>295582</v>
      </c>
      <c r="D317" s="99">
        <f>SUBTOTAL(9,D318:D335)</f>
        <v>3845000</v>
      </c>
      <c r="E317" s="389">
        <f>SUBTOTAL(9,E318:E335)</f>
        <v>666154</v>
      </c>
      <c r="F317" s="99">
        <f>G317-D317</f>
        <v>-3845000</v>
      </c>
      <c r="G317" s="99">
        <f>SUBTOTAL(9,G318:G335)</f>
        <v>0</v>
      </c>
      <c r="H317" s="215">
        <f t="shared" si="10"/>
        <v>225.37028641798216</v>
      </c>
      <c r="I317" s="216">
        <f t="shared" si="11"/>
        <v>17.325201560468141</v>
      </c>
      <c r="J317" s="15">
        <f>SUBTOTAL(9,J318:J335)</f>
        <v>3145000</v>
      </c>
      <c r="K317" s="15">
        <f>SUBTOTAL(9,K318:K335)</f>
        <v>3195000</v>
      </c>
      <c r="L317" s="15">
        <f>SUBTOTAL(9,L318:L335)</f>
        <v>0</v>
      </c>
    </row>
    <row r="318" spans="1:12" ht="30" hidden="1" customHeight="1" x14ac:dyDescent="0.3">
      <c r="A318" s="102"/>
      <c r="B318" s="103"/>
      <c r="C318" s="104"/>
      <c r="D318" s="105"/>
      <c r="E318" s="390"/>
      <c r="F318" s="105"/>
      <c r="G318" s="89"/>
      <c r="H318" s="215" t="e">
        <f t="shared" si="10"/>
        <v>#VALUE!</v>
      </c>
      <c r="I318" s="216" t="e">
        <f t="shared" si="11"/>
        <v>#VALUE!</v>
      </c>
      <c r="J318" s="13"/>
      <c r="K318" s="13"/>
      <c r="L318" s="13"/>
    </row>
    <row r="319" spans="1:12" ht="15" hidden="1" customHeight="1" x14ac:dyDescent="0.3">
      <c r="A319" s="106" t="s">
        <v>282</v>
      </c>
      <c r="B319" s="107" t="s">
        <v>283</v>
      </c>
      <c r="C319" s="108">
        <f>SUBTOTAL(9,C320:C334)</f>
        <v>295582</v>
      </c>
      <c r="D319" s="108">
        <f>SUBTOTAL(9,D320:D334)</f>
        <v>3845000</v>
      </c>
      <c r="E319" s="391">
        <f>SUBTOTAL(9,E320:E334)</f>
        <v>666154</v>
      </c>
      <c r="F319" s="108">
        <f>G319-D319</f>
        <v>-3845000</v>
      </c>
      <c r="G319" s="108">
        <f>SUBTOTAL(9,G320:G334)</f>
        <v>0</v>
      </c>
      <c r="H319" s="215">
        <f t="shared" si="10"/>
        <v>225.37028641798216</v>
      </c>
      <c r="I319" s="216">
        <f t="shared" si="11"/>
        <v>17.325201560468141</v>
      </c>
      <c r="J319" s="17">
        <f>SUBTOTAL(9,J320:J334)</f>
        <v>3145000</v>
      </c>
      <c r="K319" s="17">
        <f>SUBTOTAL(9,K320:K334)</f>
        <v>3195000</v>
      </c>
      <c r="L319" s="17">
        <f>SUBTOTAL(9,L320:L334)</f>
        <v>0</v>
      </c>
    </row>
    <row r="320" spans="1:12" ht="30" hidden="1" customHeight="1" x14ac:dyDescent="0.3">
      <c r="A320" s="102"/>
      <c r="B320" s="103"/>
      <c r="C320" s="104"/>
      <c r="D320" s="111"/>
      <c r="E320" s="392"/>
      <c r="F320" s="111"/>
      <c r="G320" s="89"/>
      <c r="H320" s="215" t="e">
        <f t="shared" si="10"/>
        <v>#VALUE!</v>
      </c>
      <c r="I320" s="216" t="e">
        <f t="shared" si="11"/>
        <v>#VALUE!</v>
      </c>
      <c r="J320" s="13"/>
      <c r="K320" s="13"/>
      <c r="L320" s="13"/>
    </row>
    <row r="321" spans="1:12" ht="15" hidden="1" customHeight="1" x14ac:dyDescent="0.3">
      <c r="A321" s="112" t="s">
        <v>282</v>
      </c>
      <c r="B321" s="113" t="s">
        <v>283</v>
      </c>
      <c r="C321" s="114">
        <f>SUBTOTAL(9,C322:C333)</f>
        <v>295582</v>
      </c>
      <c r="D321" s="114">
        <f>SUBTOTAL(9,D322:D333)</f>
        <v>3845000</v>
      </c>
      <c r="E321" s="393">
        <f>SUBTOTAL(9,E322:E333)</f>
        <v>666154</v>
      </c>
      <c r="F321" s="114">
        <f>G321-D321</f>
        <v>-3845000</v>
      </c>
      <c r="G321" s="114">
        <f>SUBTOTAL(9,G322:G333)</f>
        <v>0</v>
      </c>
      <c r="H321" s="215">
        <f t="shared" si="10"/>
        <v>225.37028641798216</v>
      </c>
      <c r="I321" s="216">
        <f t="shared" si="11"/>
        <v>17.325201560468141</v>
      </c>
      <c r="J321" s="20">
        <f>SUBTOTAL(9,J322:J333)</f>
        <v>3145000</v>
      </c>
      <c r="K321" s="20">
        <f>SUBTOTAL(9,K322:K333)</f>
        <v>3195000</v>
      </c>
      <c r="L321" s="20">
        <f>SUBTOTAL(9,L322:L333)</f>
        <v>0</v>
      </c>
    </row>
    <row r="322" spans="1:12" ht="30" hidden="1" customHeight="1" x14ac:dyDescent="0.3">
      <c r="A322" s="102"/>
      <c r="B322" s="103"/>
      <c r="C322" s="104"/>
      <c r="D322" s="117"/>
      <c r="E322" s="394"/>
      <c r="F322" s="117"/>
      <c r="G322" s="89"/>
      <c r="H322" s="215" t="e">
        <f t="shared" si="10"/>
        <v>#VALUE!</v>
      </c>
      <c r="I322" s="216" t="e">
        <f t="shared" si="11"/>
        <v>#VALUE!</v>
      </c>
      <c r="J322" s="13"/>
      <c r="K322" s="13"/>
      <c r="L322" s="13"/>
    </row>
    <row r="323" spans="1:12" ht="15" hidden="1" customHeight="1" x14ac:dyDescent="0.3">
      <c r="A323" s="118" t="s">
        <v>282</v>
      </c>
      <c r="B323" s="119" t="s">
        <v>283</v>
      </c>
      <c r="C323" s="120">
        <f>SUBTOTAL(9,C324:C332)</f>
        <v>295582</v>
      </c>
      <c r="D323" s="120">
        <f>SUBTOTAL(9,D324:D332)</f>
        <v>3845000</v>
      </c>
      <c r="E323" s="395">
        <f>SUBTOTAL(9,E324:E332)</f>
        <v>666154</v>
      </c>
      <c r="F323" s="120">
        <f>G323-D323</f>
        <v>-3845000</v>
      </c>
      <c r="G323" s="120">
        <f>SUBTOTAL(9,G324:G332)</f>
        <v>0</v>
      </c>
      <c r="H323" s="215">
        <f t="shared" si="10"/>
        <v>225.37028641798216</v>
      </c>
      <c r="I323" s="216">
        <f t="shared" si="11"/>
        <v>17.325201560468141</v>
      </c>
      <c r="J323" s="21">
        <f>SUBTOTAL(9,J324:J332)</f>
        <v>3145000</v>
      </c>
      <c r="K323" s="21">
        <f>SUBTOTAL(9,K324:K332)</f>
        <v>3195000</v>
      </c>
      <c r="L323" s="21">
        <f>SUBTOTAL(9,L324:L332)</f>
        <v>0</v>
      </c>
    </row>
    <row r="324" spans="1:12" ht="30" hidden="1" customHeight="1" x14ac:dyDescent="0.3">
      <c r="A324" s="102"/>
      <c r="B324" s="103"/>
      <c r="C324" s="104"/>
      <c r="D324" s="123"/>
      <c r="E324" s="396"/>
      <c r="F324" s="123"/>
      <c r="G324" s="89"/>
      <c r="H324" s="215" t="e">
        <f t="shared" si="10"/>
        <v>#VALUE!</v>
      </c>
      <c r="I324" s="216" t="e">
        <f t="shared" si="11"/>
        <v>#VALUE!</v>
      </c>
      <c r="J324" s="13"/>
      <c r="K324" s="13"/>
      <c r="L324" s="13"/>
    </row>
    <row r="325" spans="1:12" ht="15" hidden="1" customHeight="1" x14ac:dyDescent="0.3">
      <c r="A325" s="124" t="s">
        <v>282</v>
      </c>
      <c r="B325" s="125" t="s">
        <v>283</v>
      </c>
      <c r="C325" s="126">
        <f>SUBTOTAL(9,C326:C331)</f>
        <v>295582</v>
      </c>
      <c r="D325" s="126">
        <f>SUBTOTAL(9,D326:D331)</f>
        <v>3845000</v>
      </c>
      <c r="E325" s="397">
        <f>SUBTOTAL(9,E326:E331)</f>
        <v>666154</v>
      </c>
      <c r="F325" s="126">
        <f>G325-D325</f>
        <v>-3845000</v>
      </c>
      <c r="G325" s="126">
        <f>SUBTOTAL(9,G326:G331)</f>
        <v>0</v>
      </c>
      <c r="H325" s="215">
        <f t="shared" si="10"/>
        <v>225.37028641798216</v>
      </c>
      <c r="I325" s="216">
        <f t="shared" si="11"/>
        <v>17.325201560468141</v>
      </c>
      <c r="J325" s="18">
        <f>SUBTOTAL(9,J326:J331)</f>
        <v>3145000</v>
      </c>
      <c r="K325" s="18">
        <f>SUBTOTAL(9,K326:K331)</f>
        <v>3195000</v>
      </c>
      <c r="L325" s="18">
        <f>SUBTOTAL(9,L326:L331)</f>
        <v>0</v>
      </c>
    </row>
    <row r="326" spans="1:12" ht="22.5" hidden="1" customHeight="1" x14ac:dyDescent="0.3">
      <c r="A326" s="102"/>
      <c r="B326" s="103"/>
      <c r="C326" s="104"/>
      <c r="D326" s="123"/>
      <c r="E326" s="396"/>
      <c r="F326" s="123"/>
      <c r="G326" s="123"/>
      <c r="H326" s="215" t="e">
        <f t="shared" si="10"/>
        <v>#VALUE!</v>
      </c>
      <c r="I326" s="216" t="e">
        <f t="shared" si="11"/>
        <v>#VALUE!</v>
      </c>
      <c r="J326" s="70"/>
      <c r="K326" s="70"/>
      <c r="L326" s="70"/>
    </row>
    <row r="327" spans="1:12" ht="15" hidden="1" customHeight="1" x14ac:dyDescent="0.3">
      <c r="A327" s="131" t="s">
        <v>282</v>
      </c>
      <c r="B327" s="132" t="s">
        <v>283</v>
      </c>
      <c r="C327" s="123">
        <f>SUBTOTAL(9,C328:C330)</f>
        <v>295582</v>
      </c>
      <c r="D327" s="123">
        <f>SUBTOTAL(9,D328:D330)</f>
        <v>3845000</v>
      </c>
      <c r="E327" s="396">
        <f>SUBTOTAL(9,E328:E330)</f>
        <v>666154</v>
      </c>
      <c r="F327" s="123">
        <f>G327-D327</f>
        <v>-3845000</v>
      </c>
      <c r="G327" s="123">
        <f>SUBTOTAL(9,G328:G330)</f>
        <v>0</v>
      </c>
      <c r="H327" s="215">
        <f t="shared" si="10"/>
        <v>225.37028641798216</v>
      </c>
      <c r="I327" s="216">
        <f t="shared" si="11"/>
        <v>17.325201560468141</v>
      </c>
      <c r="J327" s="70">
        <f>SUBTOTAL(9,J328:J330)</f>
        <v>3145000</v>
      </c>
      <c r="K327" s="70">
        <f>SUBTOTAL(9,K328:K330)</f>
        <v>3195000</v>
      </c>
      <c r="L327" s="70">
        <f>SUBTOTAL(9,L328:L330)</f>
        <v>0</v>
      </c>
    </row>
    <row r="328" spans="1:12" ht="30" hidden="1" customHeight="1" x14ac:dyDescent="0.3">
      <c r="A328" s="102"/>
      <c r="B328" s="103"/>
      <c r="C328" s="104"/>
      <c r="D328" s="133"/>
      <c r="E328" s="398"/>
      <c r="F328" s="133"/>
      <c r="G328" s="89"/>
      <c r="H328" s="215" t="e">
        <f t="shared" si="10"/>
        <v>#VALUE!</v>
      </c>
      <c r="I328" s="216" t="e">
        <f t="shared" si="11"/>
        <v>#VALUE!</v>
      </c>
      <c r="J328" s="13"/>
      <c r="K328" s="13"/>
      <c r="L328" s="13"/>
    </row>
    <row r="329" spans="1:12" ht="15" customHeight="1" x14ac:dyDescent="0.3">
      <c r="A329" s="134" t="s">
        <v>282</v>
      </c>
      <c r="B329" s="135" t="s">
        <v>283</v>
      </c>
      <c r="C329" s="136">
        <v>295582</v>
      </c>
      <c r="D329" s="136">
        <v>3845000</v>
      </c>
      <c r="E329" s="277">
        <v>666154</v>
      </c>
      <c r="F329" s="136">
        <f>G329-D329</f>
        <v>-3845000</v>
      </c>
      <c r="G329" s="136"/>
      <c r="H329" s="215">
        <f t="shared" si="10"/>
        <v>225.37028641798216</v>
      </c>
      <c r="I329" s="216">
        <f t="shared" si="11"/>
        <v>17.325201560468141</v>
      </c>
      <c r="J329" s="3">
        <v>3145000</v>
      </c>
      <c r="K329" s="24">
        <v>3195000</v>
      </c>
      <c r="L329" s="24">
        <v>0</v>
      </c>
    </row>
    <row r="330" spans="1:12" hidden="1" x14ac:dyDescent="0.3">
      <c r="A330" s="102"/>
      <c r="B330" s="103"/>
      <c r="C330" s="104"/>
      <c r="D330" s="136"/>
      <c r="E330" s="277"/>
      <c r="F330" s="136"/>
      <c r="G330" s="136"/>
      <c r="H330" s="215" t="e">
        <f t="shared" si="10"/>
        <v>#VALUE!</v>
      </c>
      <c r="I330" s="216" t="e">
        <f t="shared" si="11"/>
        <v>#VALUE!</v>
      </c>
      <c r="J330" s="3"/>
      <c r="K330" s="3"/>
      <c r="L330" s="3"/>
    </row>
    <row r="331" spans="1:12" hidden="1" x14ac:dyDescent="0.3">
      <c r="A331" s="102"/>
      <c r="B331" s="103"/>
      <c r="C331" s="104"/>
      <c r="D331" s="104"/>
      <c r="E331" s="278"/>
      <c r="F331" s="104"/>
      <c r="G331" s="89"/>
      <c r="H331" s="215" t="e">
        <f t="shared" si="10"/>
        <v>#VALUE!</v>
      </c>
      <c r="I331" s="216" t="e">
        <f t="shared" si="11"/>
        <v>#VALUE!</v>
      </c>
      <c r="J331" s="13"/>
      <c r="K331" s="13"/>
      <c r="L331" s="13"/>
    </row>
    <row r="332" spans="1:12" ht="20.100000000000001" hidden="1" customHeight="1" x14ac:dyDescent="0.3">
      <c r="A332" s="102"/>
      <c r="B332" s="103"/>
      <c r="C332" s="104"/>
      <c r="D332" s="104"/>
      <c r="E332" s="278"/>
      <c r="F332" s="104"/>
      <c r="G332" s="89"/>
      <c r="H332" s="215" t="e">
        <f t="shared" si="10"/>
        <v>#VALUE!</v>
      </c>
      <c r="I332" s="216" t="e">
        <f t="shared" si="11"/>
        <v>#VALUE!</v>
      </c>
      <c r="J332" s="13"/>
      <c r="K332" s="13"/>
      <c r="L332" s="13"/>
    </row>
    <row r="333" spans="1:12" ht="20.100000000000001" hidden="1" customHeight="1" x14ac:dyDescent="0.3">
      <c r="A333" s="102"/>
      <c r="B333" s="103"/>
      <c r="C333" s="104"/>
      <c r="D333" s="104"/>
      <c r="E333" s="278"/>
      <c r="F333" s="104"/>
      <c r="G333" s="89"/>
      <c r="H333" s="215" t="e">
        <f t="shared" si="10"/>
        <v>#VALUE!</v>
      </c>
      <c r="I333" s="216" t="e">
        <f t="shared" si="11"/>
        <v>#VALUE!</v>
      </c>
      <c r="J333" s="13"/>
      <c r="K333" s="13"/>
      <c r="L333" s="13"/>
    </row>
    <row r="334" spans="1:12" ht="20.100000000000001" hidden="1" customHeight="1" x14ac:dyDescent="0.3">
      <c r="A334" s="102"/>
      <c r="B334" s="103"/>
      <c r="C334" s="104"/>
      <c r="D334" s="104"/>
      <c r="E334" s="278"/>
      <c r="F334" s="104"/>
      <c r="G334" s="89"/>
      <c r="H334" s="215" t="e">
        <f t="shared" si="10"/>
        <v>#VALUE!</v>
      </c>
      <c r="I334" s="216" t="e">
        <f t="shared" si="11"/>
        <v>#VALUE!</v>
      </c>
      <c r="J334" s="13"/>
      <c r="K334" s="13"/>
      <c r="L334" s="13"/>
    </row>
    <row r="335" spans="1:12" ht="20.100000000000001" hidden="1" customHeight="1" x14ac:dyDescent="0.3">
      <c r="A335" s="102"/>
      <c r="B335" s="103"/>
      <c r="C335" s="104"/>
      <c r="D335" s="104"/>
      <c r="E335" s="278"/>
      <c r="F335" s="104"/>
      <c r="G335" s="89"/>
      <c r="H335" s="215" t="e">
        <f t="shared" si="10"/>
        <v>#VALUE!</v>
      </c>
      <c r="I335" s="216" t="e">
        <f t="shared" si="11"/>
        <v>#VALUE!</v>
      </c>
      <c r="J335" s="13"/>
      <c r="K335" s="13"/>
      <c r="L335" s="13"/>
    </row>
    <row r="336" spans="1:12" ht="20.100000000000001" hidden="1" customHeight="1" x14ac:dyDescent="0.3">
      <c r="A336" s="102"/>
      <c r="B336" s="103"/>
      <c r="C336" s="104"/>
      <c r="D336" s="104"/>
      <c r="E336" s="278"/>
      <c r="F336" s="104"/>
      <c r="G336" s="89"/>
      <c r="H336" s="215" t="e">
        <f t="shared" si="10"/>
        <v>#VALUE!</v>
      </c>
      <c r="I336" s="216" t="e">
        <f t="shared" si="11"/>
        <v>#VALUE!</v>
      </c>
      <c r="J336" s="13"/>
      <c r="K336" s="13"/>
      <c r="L336" s="13"/>
    </row>
    <row r="337" spans="1:12" s="11" customFormat="1" ht="15" hidden="1" customHeight="1" x14ac:dyDescent="0.3">
      <c r="A337" s="92" t="s">
        <v>284</v>
      </c>
      <c r="B337" s="93" t="s">
        <v>285</v>
      </c>
      <c r="C337" s="94">
        <f>SUBTOTAL(9,C338:C358)</f>
        <v>187311</v>
      </c>
      <c r="D337" s="94">
        <f>SUBTOTAL(9,D338:D358)</f>
        <v>4880000</v>
      </c>
      <c r="E337" s="387">
        <f>SUBTOTAL(9,E338:E358)</f>
        <v>450458</v>
      </c>
      <c r="F337" s="94">
        <f>G337-D337</f>
        <v>-4880000</v>
      </c>
      <c r="G337" s="94">
        <f>SUBTOTAL(9,G338:G358)</f>
        <v>0</v>
      </c>
      <c r="H337" s="215">
        <f t="shared" si="10"/>
        <v>240.48667723732189</v>
      </c>
      <c r="I337" s="216">
        <f t="shared" si="11"/>
        <v>9.2306967213114746</v>
      </c>
      <c r="J337" s="10">
        <f>SUBTOTAL(9,J338:J358)</f>
        <v>4210000</v>
      </c>
      <c r="K337" s="10">
        <f>SUBTOTAL(9,K338:K358)</f>
        <v>2130000</v>
      </c>
      <c r="L337" s="10">
        <f>SUBTOTAL(9,L338:L358)</f>
        <v>0</v>
      </c>
    </row>
    <row r="338" spans="1:12" ht="30" hidden="1" customHeight="1" x14ac:dyDescent="0.3">
      <c r="A338" s="102"/>
      <c r="B338" s="165"/>
      <c r="C338" s="166"/>
      <c r="D338" s="166"/>
      <c r="E338" s="388"/>
      <c r="F338" s="166"/>
      <c r="G338" s="89"/>
      <c r="H338" s="215" t="e">
        <f t="shared" si="10"/>
        <v>#VALUE!</v>
      </c>
      <c r="I338" s="216" t="e">
        <f t="shared" si="11"/>
        <v>#VALUE!</v>
      </c>
      <c r="J338" s="13"/>
      <c r="K338" s="13"/>
      <c r="L338" s="13"/>
    </row>
    <row r="339" spans="1:12" s="11" customFormat="1" ht="15" hidden="1" customHeight="1" x14ac:dyDescent="0.3">
      <c r="A339" s="97" t="s">
        <v>284</v>
      </c>
      <c r="B339" s="98" t="s">
        <v>285</v>
      </c>
      <c r="C339" s="99">
        <f>SUBTOTAL(9,C340:C357)</f>
        <v>187311</v>
      </c>
      <c r="D339" s="99">
        <f>SUBTOTAL(9,D340:D357)</f>
        <v>4880000</v>
      </c>
      <c r="E339" s="389">
        <f>SUBTOTAL(9,E340:E357)</f>
        <v>450458</v>
      </c>
      <c r="F339" s="99">
        <f>G339-D339</f>
        <v>-4880000</v>
      </c>
      <c r="G339" s="99">
        <f>SUBTOTAL(9,G340:G357)</f>
        <v>0</v>
      </c>
      <c r="H339" s="215">
        <f t="shared" si="10"/>
        <v>240.48667723732189</v>
      </c>
      <c r="I339" s="216">
        <f t="shared" si="11"/>
        <v>9.2306967213114746</v>
      </c>
      <c r="J339" s="15">
        <f>SUBTOTAL(9,J340:J357)</f>
        <v>4210000</v>
      </c>
      <c r="K339" s="15">
        <f>SUBTOTAL(9,K340:K357)</f>
        <v>2130000</v>
      </c>
      <c r="L339" s="15">
        <f>SUBTOTAL(9,L340:L357)</f>
        <v>0</v>
      </c>
    </row>
    <row r="340" spans="1:12" ht="30" hidden="1" customHeight="1" x14ac:dyDescent="0.3">
      <c r="A340" s="102"/>
      <c r="B340" s="103"/>
      <c r="C340" s="104"/>
      <c r="D340" s="105"/>
      <c r="E340" s="390"/>
      <c r="F340" s="105"/>
      <c r="G340" s="89"/>
      <c r="H340" s="215" t="e">
        <f t="shared" si="10"/>
        <v>#VALUE!</v>
      </c>
      <c r="I340" s="216" t="e">
        <f t="shared" si="11"/>
        <v>#VALUE!</v>
      </c>
      <c r="J340" s="13"/>
      <c r="K340" s="13"/>
      <c r="L340" s="13"/>
    </row>
    <row r="341" spans="1:12" ht="15" hidden="1" customHeight="1" x14ac:dyDescent="0.3">
      <c r="A341" s="106" t="s">
        <v>284</v>
      </c>
      <c r="B341" s="107" t="s">
        <v>285</v>
      </c>
      <c r="C341" s="108">
        <f>SUBTOTAL(9,C342:C356)</f>
        <v>187311</v>
      </c>
      <c r="D341" s="108">
        <f>SUBTOTAL(9,D342:D356)</f>
        <v>4880000</v>
      </c>
      <c r="E341" s="391">
        <f>SUBTOTAL(9,E342:E356)</f>
        <v>450458</v>
      </c>
      <c r="F341" s="108">
        <f>G341-D341</f>
        <v>-4880000</v>
      </c>
      <c r="G341" s="108">
        <f>SUBTOTAL(9,G342:G356)</f>
        <v>0</v>
      </c>
      <c r="H341" s="215">
        <f t="shared" si="10"/>
        <v>240.48667723732189</v>
      </c>
      <c r="I341" s="216">
        <f t="shared" si="11"/>
        <v>9.2306967213114746</v>
      </c>
      <c r="J341" s="17">
        <f>SUBTOTAL(9,J342:J356)</f>
        <v>4210000</v>
      </c>
      <c r="K341" s="17">
        <f>SUBTOTAL(9,K342:K356)</f>
        <v>2130000</v>
      </c>
      <c r="L341" s="17">
        <f>SUBTOTAL(9,L342:L356)</f>
        <v>0</v>
      </c>
    </row>
    <row r="342" spans="1:12" ht="30" hidden="1" customHeight="1" x14ac:dyDescent="0.3">
      <c r="A342" s="102"/>
      <c r="B342" s="103"/>
      <c r="C342" s="104"/>
      <c r="D342" s="111"/>
      <c r="E342" s="392"/>
      <c r="F342" s="111"/>
      <c r="G342" s="89"/>
      <c r="H342" s="215" t="e">
        <f t="shared" ref="H342:H405" si="12">IF(C342&lt;&gt;0,E342/C342,"-")*100</f>
        <v>#VALUE!</v>
      </c>
      <c r="I342" s="216" t="e">
        <f t="shared" ref="I342:I405" si="13">IF(D342&lt;&gt;0,E342/D342,"-")*100</f>
        <v>#VALUE!</v>
      </c>
      <c r="J342" s="13"/>
      <c r="K342" s="13"/>
      <c r="L342" s="13"/>
    </row>
    <row r="343" spans="1:12" ht="15" hidden="1" customHeight="1" x14ac:dyDescent="0.3">
      <c r="A343" s="112" t="s">
        <v>284</v>
      </c>
      <c r="B343" s="113" t="s">
        <v>285</v>
      </c>
      <c r="C343" s="114">
        <f>SUBTOTAL(9,C344:C355)</f>
        <v>187311</v>
      </c>
      <c r="D343" s="114">
        <f>SUBTOTAL(9,D344:D355)</f>
        <v>4880000</v>
      </c>
      <c r="E343" s="393">
        <f>SUBTOTAL(9,E344:E355)</f>
        <v>450458</v>
      </c>
      <c r="F343" s="114">
        <f>G343-D343</f>
        <v>-4880000</v>
      </c>
      <c r="G343" s="114">
        <f>SUBTOTAL(9,G344:G355)</f>
        <v>0</v>
      </c>
      <c r="H343" s="215">
        <f t="shared" si="12"/>
        <v>240.48667723732189</v>
      </c>
      <c r="I343" s="216">
        <f t="shared" si="13"/>
        <v>9.2306967213114746</v>
      </c>
      <c r="J343" s="20">
        <f>SUBTOTAL(9,J344:J355)</f>
        <v>4210000</v>
      </c>
      <c r="K343" s="20">
        <f>SUBTOTAL(9,K344:K355)</f>
        <v>2130000</v>
      </c>
      <c r="L343" s="20">
        <f>SUBTOTAL(9,L344:L355)</f>
        <v>0</v>
      </c>
    </row>
    <row r="344" spans="1:12" ht="30" hidden="1" customHeight="1" x14ac:dyDescent="0.3">
      <c r="A344" s="102"/>
      <c r="B344" s="103"/>
      <c r="C344" s="104"/>
      <c r="D344" s="117"/>
      <c r="E344" s="394"/>
      <c r="F344" s="117"/>
      <c r="G344" s="89"/>
      <c r="H344" s="215" t="e">
        <f t="shared" si="12"/>
        <v>#VALUE!</v>
      </c>
      <c r="I344" s="216" t="e">
        <f t="shared" si="13"/>
        <v>#VALUE!</v>
      </c>
      <c r="J344" s="13"/>
      <c r="K344" s="13"/>
      <c r="L344" s="13"/>
    </row>
    <row r="345" spans="1:12" ht="15" hidden="1" customHeight="1" x14ac:dyDescent="0.3">
      <c r="A345" s="118" t="s">
        <v>284</v>
      </c>
      <c r="B345" s="119" t="s">
        <v>285</v>
      </c>
      <c r="C345" s="120">
        <f>SUBTOTAL(9,C346:C354)</f>
        <v>187311</v>
      </c>
      <c r="D345" s="120">
        <f>SUBTOTAL(9,D346:D354)</f>
        <v>4880000</v>
      </c>
      <c r="E345" s="395">
        <f>SUBTOTAL(9,E346:E354)</f>
        <v>450458</v>
      </c>
      <c r="F345" s="120">
        <f>G345-D345</f>
        <v>-4880000</v>
      </c>
      <c r="G345" s="120">
        <f>SUBTOTAL(9,G346:G354)</f>
        <v>0</v>
      </c>
      <c r="H345" s="215">
        <f t="shared" si="12"/>
        <v>240.48667723732189</v>
      </c>
      <c r="I345" s="216">
        <f t="shared" si="13"/>
        <v>9.2306967213114746</v>
      </c>
      <c r="J345" s="21">
        <f>SUBTOTAL(9,J346:J354)</f>
        <v>4210000</v>
      </c>
      <c r="K345" s="21">
        <f>SUBTOTAL(9,K346:K354)</f>
        <v>2130000</v>
      </c>
      <c r="L345" s="21">
        <f>SUBTOTAL(9,L346:L354)</f>
        <v>0</v>
      </c>
    </row>
    <row r="346" spans="1:12" ht="30" hidden="1" customHeight="1" x14ac:dyDescent="0.3">
      <c r="A346" s="102"/>
      <c r="B346" s="103"/>
      <c r="C346" s="104"/>
      <c r="D346" s="123"/>
      <c r="E346" s="396"/>
      <c r="F346" s="123"/>
      <c r="G346" s="89"/>
      <c r="H346" s="215" t="e">
        <f t="shared" si="12"/>
        <v>#VALUE!</v>
      </c>
      <c r="I346" s="216" t="e">
        <f t="shared" si="13"/>
        <v>#VALUE!</v>
      </c>
      <c r="J346" s="13"/>
      <c r="K346" s="13"/>
      <c r="L346" s="13"/>
    </row>
    <row r="347" spans="1:12" ht="15" hidden="1" customHeight="1" x14ac:dyDescent="0.3">
      <c r="A347" s="124" t="s">
        <v>284</v>
      </c>
      <c r="B347" s="125" t="s">
        <v>285</v>
      </c>
      <c r="C347" s="126">
        <f>SUBTOTAL(9,C348:C353)</f>
        <v>187311</v>
      </c>
      <c r="D347" s="126">
        <f>SUBTOTAL(9,D348:D353)</f>
        <v>4880000</v>
      </c>
      <c r="E347" s="397">
        <f>SUBTOTAL(9,E348:E353)</f>
        <v>450458</v>
      </c>
      <c r="F347" s="126">
        <f>G347-D347</f>
        <v>-4880000</v>
      </c>
      <c r="G347" s="126">
        <f>SUBTOTAL(9,G348:G353)</f>
        <v>0</v>
      </c>
      <c r="H347" s="215">
        <f t="shared" si="12"/>
        <v>240.48667723732189</v>
      </c>
      <c r="I347" s="216">
        <f t="shared" si="13"/>
        <v>9.2306967213114746</v>
      </c>
      <c r="J347" s="18">
        <f>SUBTOTAL(9,J348:J353)</f>
        <v>4210000</v>
      </c>
      <c r="K347" s="18">
        <f>SUBTOTAL(9,K348:K353)</f>
        <v>2130000</v>
      </c>
      <c r="L347" s="18">
        <f>SUBTOTAL(9,L348:L353)</f>
        <v>0</v>
      </c>
    </row>
    <row r="348" spans="1:12" ht="22.5" hidden="1" customHeight="1" x14ac:dyDescent="0.3">
      <c r="A348" s="102"/>
      <c r="B348" s="103"/>
      <c r="C348" s="104"/>
      <c r="D348" s="123"/>
      <c r="E348" s="396"/>
      <c r="F348" s="123"/>
      <c r="G348" s="123"/>
      <c r="H348" s="215" t="e">
        <f t="shared" si="12"/>
        <v>#VALUE!</v>
      </c>
      <c r="I348" s="216" t="e">
        <f t="shared" si="13"/>
        <v>#VALUE!</v>
      </c>
      <c r="J348" s="70"/>
      <c r="K348" s="70"/>
      <c r="L348" s="70"/>
    </row>
    <row r="349" spans="1:12" ht="15" hidden="1" customHeight="1" x14ac:dyDescent="0.3">
      <c r="A349" s="131" t="s">
        <v>284</v>
      </c>
      <c r="B349" s="132" t="s">
        <v>285</v>
      </c>
      <c r="C349" s="123">
        <f>SUBTOTAL(9,C350:C352)</f>
        <v>187311</v>
      </c>
      <c r="D349" s="123">
        <f>SUBTOTAL(9,D350:D352)</f>
        <v>4880000</v>
      </c>
      <c r="E349" s="396">
        <f>SUBTOTAL(9,E350:E352)</f>
        <v>450458</v>
      </c>
      <c r="F349" s="123">
        <f>G349-D349</f>
        <v>-4880000</v>
      </c>
      <c r="G349" s="123">
        <f>SUBTOTAL(9,G350:G352)</f>
        <v>0</v>
      </c>
      <c r="H349" s="215">
        <f t="shared" si="12"/>
        <v>240.48667723732189</v>
      </c>
      <c r="I349" s="216">
        <f t="shared" si="13"/>
        <v>9.2306967213114746</v>
      </c>
      <c r="J349" s="70">
        <f>SUBTOTAL(9,J350:J352)</f>
        <v>4210000</v>
      </c>
      <c r="K349" s="70">
        <f>SUBTOTAL(9,K350:K352)</f>
        <v>2130000</v>
      </c>
      <c r="L349" s="70">
        <f>SUBTOTAL(9,L350:L352)</f>
        <v>0</v>
      </c>
    </row>
    <row r="350" spans="1:12" ht="30" hidden="1" customHeight="1" x14ac:dyDescent="0.3">
      <c r="A350" s="102"/>
      <c r="B350" s="103"/>
      <c r="C350" s="104"/>
      <c r="D350" s="133"/>
      <c r="E350" s="398"/>
      <c r="F350" s="133"/>
      <c r="G350" s="89"/>
      <c r="H350" s="215" t="e">
        <f t="shared" si="12"/>
        <v>#VALUE!</v>
      </c>
      <c r="I350" s="216" t="e">
        <f t="shared" si="13"/>
        <v>#VALUE!</v>
      </c>
      <c r="J350" s="13"/>
      <c r="K350" s="13"/>
      <c r="L350" s="13"/>
    </row>
    <row r="351" spans="1:12" ht="15" customHeight="1" x14ac:dyDescent="0.3">
      <c r="A351" s="134" t="s">
        <v>284</v>
      </c>
      <c r="B351" s="135" t="s">
        <v>285</v>
      </c>
      <c r="C351" s="136">
        <v>187311</v>
      </c>
      <c r="D351" s="136">
        <v>4880000</v>
      </c>
      <c r="E351" s="277">
        <v>450458</v>
      </c>
      <c r="F351" s="136">
        <f>G351-D351</f>
        <v>-4880000</v>
      </c>
      <c r="G351" s="136"/>
      <c r="H351" s="215">
        <f t="shared" si="12"/>
        <v>240.48667723732189</v>
      </c>
      <c r="I351" s="216">
        <f t="shared" si="13"/>
        <v>9.2306967213114746</v>
      </c>
      <c r="J351" s="3">
        <v>4210000</v>
      </c>
      <c r="K351" s="24">
        <v>2130000</v>
      </c>
      <c r="L351" s="24">
        <v>0</v>
      </c>
    </row>
    <row r="352" spans="1:12" hidden="1" x14ac:dyDescent="0.3">
      <c r="A352" s="102"/>
      <c r="B352" s="103"/>
      <c r="C352" s="104"/>
      <c r="D352" s="136"/>
      <c r="E352" s="277"/>
      <c r="F352" s="136"/>
      <c r="G352" s="136"/>
      <c r="H352" s="215" t="e">
        <f t="shared" si="12"/>
        <v>#VALUE!</v>
      </c>
      <c r="I352" s="216" t="e">
        <f t="shared" si="13"/>
        <v>#VALUE!</v>
      </c>
      <c r="J352" s="3"/>
      <c r="K352" s="3"/>
      <c r="L352" s="3"/>
    </row>
    <row r="353" spans="1:12" hidden="1" x14ac:dyDescent="0.3">
      <c r="A353" s="102"/>
      <c r="B353" s="103"/>
      <c r="C353" s="104"/>
      <c r="D353" s="104"/>
      <c r="E353" s="278"/>
      <c r="F353" s="104"/>
      <c r="G353" s="89"/>
      <c r="H353" s="215" t="e">
        <f t="shared" si="12"/>
        <v>#VALUE!</v>
      </c>
      <c r="I353" s="216" t="e">
        <f t="shared" si="13"/>
        <v>#VALUE!</v>
      </c>
      <c r="J353" s="13"/>
      <c r="K353" s="13"/>
      <c r="L353" s="13"/>
    </row>
    <row r="354" spans="1:12" ht="20.100000000000001" hidden="1" customHeight="1" x14ac:dyDescent="0.3">
      <c r="A354" s="102"/>
      <c r="B354" s="103"/>
      <c r="C354" s="104"/>
      <c r="D354" s="104"/>
      <c r="E354" s="278"/>
      <c r="F354" s="104"/>
      <c r="G354" s="89"/>
      <c r="H354" s="215" t="e">
        <f t="shared" si="12"/>
        <v>#VALUE!</v>
      </c>
      <c r="I354" s="216" t="e">
        <f t="shared" si="13"/>
        <v>#VALUE!</v>
      </c>
      <c r="J354" s="13"/>
      <c r="K354" s="13"/>
      <c r="L354" s="13"/>
    </row>
    <row r="355" spans="1:12" ht="20.100000000000001" hidden="1" customHeight="1" x14ac:dyDescent="0.3">
      <c r="A355" s="102"/>
      <c r="B355" s="103"/>
      <c r="C355" s="104"/>
      <c r="D355" s="104"/>
      <c r="E355" s="278"/>
      <c r="F355" s="104"/>
      <c r="G355" s="89"/>
      <c r="H355" s="215" t="e">
        <f t="shared" si="12"/>
        <v>#VALUE!</v>
      </c>
      <c r="I355" s="216" t="e">
        <f t="shared" si="13"/>
        <v>#VALUE!</v>
      </c>
      <c r="J355" s="13"/>
      <c r="K355" s="13"/>
      <c r="L355" s="13"/>
    </row>
    <row r="356" spans="1:12" ht="20.100000000000001" hidden="1" customHeight="1" x14ac:dyDescent="0.3">
      <c r="A356" s="102"/>
      <c r="B356" s="103"/>
      <c r="C356" s="104"/>
      <c r="D356" s="104"/>
      <c r="E356" s="278"/>
      <c r="F356" s="104"/>
      <c r="G356" s="89"/>
      <c r="H356" s="215" t="e">
        <f t="shared" si="12"/>
        <v>#VALUE!</v>
      </c>
      <c r="I356" s="216" t="e">
        <f t="shared" si="13"/>
        <v>#VALUE!</v>
      </c>
      <c r="J356" s="13"/>
      <c r="K356" s="13"/>
      <c r="L356" s="13"/>
    </row>
    <row r="357" spans="1:12" ht="20.100000000000001" hidden="1" customHeight="1" x14ac:dyDescent="0.3">
      <c r="A357" s="102"/>
      <c r="B357" s="103"/>
      <c r="C357" s="104"/>
      <c r="D357" s="104"/>
      <c r="E357" s="278"/>
      <c r="F357" s="104"/>
      <c r="G357" s="89"/>
      <c r="H357" s="215" t="e">
        <f t="shared" si="12"/>
        <v>#VALUE!</v>
      </c>
      <c r="I357" s="216" t="e">
        <f t="shared" si="13"/>
        <v>#VALUE!</v>
      </c>
      <c r="J357" s="13"/>
      <c r="K357" s="13"/>
      <c r="L357" s="13"/>
    </row>
    <row r="358" spans="1:12" ht="20.100000000000001" hidden="1" customHeight="1" x14ac:dyDescent="0.3">
      <c r="A358" s="102"/>
      <c r="B358" s="103"/>
      <c r="C358" s="104"/>
      <c r="D358" s="104"/>
      <c r="E358" s="278"/>
      <c r="F358" s="104"/>
      <c r="G358" s="89"/>
      <c r="H358" s="215" t="e">
        <f t="shared" si="12"/>
        <v>#VALUE!</v>
      </c>
      <c r="I358" s="216" t="e">
        <f t="shared" si="13"/>
        <v>#VALUE!</v>
      </c>
      <c r="J358" s="13"/>
      <c r="K358" s="13"/>
      <c r="L358" s="13"/>
    </row>
    <row r="359" spans="1:12" s="11" customFormat="1" ht="15" hidden="1" customHeight="1" x14ac:dyDescent="0.3">
      <c r="A359" s="92" t="s">
        <v>286</v>
      </c>
      <c r="B359" s="93" t="s">
        <v>287</v>
      </c>
      <c r="C359" s="94">
        <f>SUBTOTAL(9,C360:C380)</f>
        <v>292585</v>
      </c>
      <c r="D359" s="94">
        <f>SUBTOTAL(9,D360:D380)</f>
        <v>135000</v>
      </c>
      <c r="E359" s="387">
        <f>SUBTOTAL(9,E360:E380)</f>
        <v>0</v>
      </c>
      <c r="F359" s="94">
        <f>G359-D359</f>
        <v>-135000</v>
      </c>
      <c r="G359" s="94">
        <f>SUBTOTAL(9,G360:G380)</f>
        <v>0</v>
      </c>
      <c r="H359" s="215">
        <f t="shared" si="12"/>
        <v>0</v>
      </c>
      <c r="I359" s="216">
        <f t="shared" si="13"/>
        <v>0</v>
      </c>
      <c r="J359" s="10">
        <f>SUBTOTAL(9,J360:J380)</f>
        <v>135000</v>
      </c>
      <c r="K359" s="10">
        <f>SUBTOTAL(9,K360:K380)</f>
        <v>150000</v>
      </c>
      <c r="L359" s="10">
        <f>SUBTOTAL(9,L360:L380)</f>
        <v>0</v>
      </c>
    </row>
    <row r="360" spans="1:12" ht="30" hidden="1" customHeight="1" x14ac:dyDescent="0.3">
      <c r="A360" s="102"/>
      <c r="B360" s="165"/>
      <c r="C360" s="166"/>
      <c r="D360" s="166"/>
      <c r="E360" s="388"/>
      <c r="F360" s="166"/>
      <c r="G360" s="89"/>
      <c r="H360" s="215" t="e">
        <f t="shared" si="12"/>
        <v>#VALUE!</v>
      </c>
      <c r="I360" s="216" t="e">
        <f t="shared" si="13"/>
        <v>#VALUE!</v>
      </c>
      <c r="J360" s="13"/>
      <c r="K360" s="13"/>
      <c r="L360" s="13"/>
    </row>
    <row r="361" spans="1:12" s="11" customFormat="1" ht="15" hidden="1" customHeight="1" x14ac:dyDescent="0.3">
      <c r="A361" s="97" t="s">
        <v>286</v>
      </c>
      <c r="B361" s="98" t="s">
        <v>287</v>
      </c>
      <c r="C361" s="99">
        <f>SUBTOTAL(9,C362:C379)</f>
        <v>292585</v>
      </c>
      <c r="D361" s="99">
        <f>SUBTOTAL(9,D362:D379)</f>
        <v>135000</v>
      </c>
      <c r="E361" s="389">
        <f>SUBTOTAL(9,E362:E379)</f>
        <v>0</v>
      </c>
      <c r="F361" s="99">
        <f>G361-D361</f>
        <v>-135000</v>
      </c>
      <c r="G361" s="99">
        <f>SUBTOTAL(9,G362:G379)</f>
        <v>0</v>
      </c>
      <c r="H361" s="215">
        <f t="shared" si="12"/>
        <v>0</v>
      </c>
      <c r="I361" s="216">
        <f t="shared" si="13"/>
        <v>0</v>
      </c>
      <c r="J361" s="15">
        <f>SUBTOTAL(9,J362:J379)</f>
        <v>135000</v>
      </c>
      <c r="K361" s="15">
        <f>SUBTOTAL(9,K362:K379)</f>
        <v>150000</v>
      </c>
      <c r="L361" s="15">
        <f>SUBTOTAL(9,L362:L379)</f>
        <v>0</v>
      </c>
    </row>
    <row r="362" spans="1:12" ht="30" hidden="1" customHeight="1" x14ac:dyDescent="0.3">
      <c r="A362" s="102"/>
      <c r="B362" s="103"/>
      <c r="C362" s="104"/>
      <c r="D362" s="105"/>
      <c r="E362" s="390"/>
      <c r="F362" s="105"/>
      <c r="G362" s="89"/>
      <c r="H362" s="215" t="e">
        <f t="shared" si="12"/>
        <v>#VALUE!</v>
      </c>
      <c r="I362" s="216" t="e">
        <f t="shared" si="13"/>
        <v>#VALUE!</v>
      </c>
      <c r="J362" s="13"/>
      <c r="K362" s="13"/>
      <c r="L362" s="13"/>
    </row>
    <row r="363" spans="1:12" ht="15" hidden="1" customHeight="1" x14ac:dyDescent="0.3">
      <c r="A363" s="106" t="s">
        <v>286</v>
      </c>
      <c r="B363" s="107" t="s">
        <v>287</v>
      </c>
      <c r="C363" s="108">
        <f>SUBTOTAL(9,C364:C378)</f>
        <v>292585</v>
      </c>
      <c r="D363" s="108">
        <f>SUBTOTAL(9,D364:D378)</f>
        <v>135000</v>
      </c>
      <c r="E363" s="391">
        <f>SUBTOTAL(9,E364:E378)</f>
        <v>0</v>
      </c>
      <c r="F363" s="108">
        <f>G363-D363</f>
        <v>-135000</v>
      </c>
      <c r="G363" s="108">
        <f>SUBTOTAL(9,G364:G378)</f>
        <v>0</v>
      </c>
      <c r="H363" s="215">
        <f t="shared" si="12"/>
        <v>0</v>
      </c>
      <c r="I363" s="216">
        <f t="shared" si="13"/>
        <v>0</v>
      </c>
      <c r="J363" s="17">
        <f>SUBTOTAL(9,J364:J378)</f>
        <v>135000</v>
      </c>
      <c r="K363" s="17">
        <f>SUBTOTAL(9,K364:K378)</f>
        <v>150000</v>
      </c>
      <c r="L363" s="17">
        <f>SUBTOTAL(9,L364:L378)</f>
        <v>0</v>
      </c>
    </row>
    <row r="364" spans="1:12" ht="30" hidden="1" customHeight="1" x14ac:dyDescent="0.3">
      <c r="A364" s="102"/>
      <c r="B364" s="103"/>
      <c r="C364" s="104"/>
      <c r="D364" s="111"/>
      <c r="E364" s="392"/>
      <c r="F364" s="111"/>
      <c r="G364" s="89"/>
      <c r="H364" s="215" t="e">
        <f t="shared" si="12"/>
        <v>#VALUE!</v>
      </c>
      <c r="I364" s="216" t="e">
        <f t="shared" si="13"/>
        <v>#VALUE!</v>
      </c>
      <c r="J364" s="13"/>
      <c r="K364" s="13"/>
      <c r="L364" s="13"/>
    </row>
    <row r="365" spans="1:12" ht="15" hidden="1" customHeight="1" x14ac:dyDescent="0.3">
      <c r="A365" s="112" t="s">
        <v>286</v>
      </c>
      <c r="B365" s="113" t="s">
        <v>287</v>
      </c>
      <c r="C365" s="114">
        <f>SUBTOTAL(9,C366:C377)</f>
        <v>292585</v>
      </c>
      <c r="D365" s="114">
        <f>SUBTOTAL(9,D366:D377)</f>
        <v>135000</v>
      </c>
      <c r="E365" s="393">
        <f>SUBTOTAL(9,E366:E377)</f>
        <v>0</v>
      </c>
      <c r="F365" s="114">
        <f>G365-D365</f>
        <v>-135000</v>
      </c>
      <c r="G365" s="114">
        <f>SUBTOTAL(9,G366:G377)</f>
        <v>0</v>
      </c>
      <c r="H365" s="215">
        <f t="shared" si="12"/>
        <v>0</v>
      </c>
      <c r="I365" s="216">
        <f t="shared" si="13"/>
        <v>0</v>
      </c>
      <c r="J365" s="20">
        <f>SUBTOTAL(9,J366:J377)</f>
        <v>135000</v>
      </c>
      <c r="K365" s="20">
        <f>SUBTOTAL(9,K366:K377)</f>
        <v>150000</v>
      </c>
      <c r="L365" s="20">
        <f>SUBTOTAL(9,L366:L377)</f>
        <v>0</v>
      </c>
    </row>
    <row r="366" spans="1:12" ht="30" hidden="1" customHeight="1" x14ac:dyDescent="0.3">
      <c r="A366" s="102"/>
      <c r="B366" s="103"/>
      <c r="C366" s="104"/>
      <c r="D366" s="117"/>
      <c r="E366" s="394"/>
      <c r="F366" s="117"/>
      <c r="G366" s="89"/>
      <c r="H366" s="215" t="e">
        <f t="shared" si="12"/>
        <v>#VALUE!</v>
      </c>
      <c r="I366" s="216" t="e">
        <f t="shared" si="13"/>
        <v>#VALUE!</v>
      </c>
      <c r="J366" s="13"/>
      <c r="K366" s="13"/>
      <c r="L366" s="13"/>
    </row>
    <row r="367" spans="1:12" ht="15" hidden="1" customHeight="1" x14ac:dyDescent="0.3">
      <c r="A367" s="118" t="s">
        <v>286</v>
      </c>
      <c r="B367" s="119" t="s">
        <v>287</v>
      </c>
      <c r="C367" s="120">
        <f>SUBTOTAL(9,C368:C376)</f>
        <v>292585</v>
      </c>
      <c r="D367" s="120">
        <f>SUBTOTAL(9,D368:D376)</f>
        <v>135000</v>
      </c>
      <c r="E367" s="395">
        <f>SUBTOTAL(9,E368:E376)</f>
        <v>0</v>
      </c>
      <c r="F367" s="120">
        <f>G367-D367</f>
        <v>-135000</v>
      </c>
      <c r="G367" s="120">
        <f>SUBTOTAL(9,G368:G376)</f>
        <v>0</v>
      </c>
      <c r="H367" s="215">
        <f t="shared" si="12"/>
        <v>0</v>
      </c>
      <c r="I367" s="216">
        <f t="shared" si="13"/>
        <v>0</v>
      </c>
      <c r="J367" s="21">
        <f>SUBTOTAL(9,J368:J376)</f>
        <v>135000</v>
      </c>
      <c r="K367" s="21">
        <f>SUBTOTAL(9,K368:K376)</f>
        <v>150000</v>
      </c>
      <c r="L367" s="21">
        <f>SUBTOTAL(9,L368:L376)</f>
        <v>0</v>
      </c>
    </row>
    <row r="368" spans="1:12" ht="30" hidden="1" customHeight="1" x14ac:dyDescent="0.3">
      <c r="A368" s="102"/>
      <c r="B368" s="103"/>
      <c r="C368" s="104"/>
      <c r="D368" s="123"/>
      <c r="E368" s="396"/>
      <c r="F368" s="123"/>
      <c r="G368" s="89"/>
      <c r="H368" s="215" t="e">
        <f t="shared" si="12"/>
        <v>#VALUE!</v>
      </c>
      <c r="I368" s="216" t="e">
        <f t="shared" si="13"/>
        <v>#VALUE!</v>
      </c>
      <c r="J368" s="13"/>
      <c r="K368" s="13"/>
      <c r="L368" s="13"/>
    </row>
    <row r="369" spans="1:12" ht="15" hidden="1" customHeight="1" x14ac:dyDescent="0.3">
      <c r="A369" s="124" t="s">
        <v>286</v>
      </c>
      <c r="B369" s="125" t="s">
        <v>287</v>
      </c>
      <c r="C369" s="126">
        <f>SUBTOTAL(9,C370:C375)</f>
        <v>292585</v>
      </c>
      <c r="D369" s="126">
        <f>SUBTOTAL(9,D370:D375)</f>
        <v>135000</v>
      </c>
      <c r="E369" s="397">
        <f>SUBTOTAL(9,E370:E375)</f>
        <v>0</v>
      </c>
      <c r="F369" s="126">
        <f>G369-D369</f>
        <v>-135000</v>
      </c>
      <c r="G369" s="126">
        <f>SUBTOTAL(9,G370:G375)</f>
        <v>0</v>
      </c>
      <c r="H369" s="215">
        <f t="shared" si="12"/>
        <v>0</v>
      </c>
      <c r="I369" s="216">
        <f t="shared" si="13"/>
        <v>0</v>
      </c>
      <c r="J369" s="18">
        <f>SUBTOTAL(9,J370:J375)</f>
        <v>135000</v>
      </c>
      <c r="K369" s="18">
        <f>SUBTOTAL(9,K370:K375)</f>
        <v>150000</v>
      </c>
      <c r="L369" s="18">
        <f>SUBTOTAL(9,L370:L375)</f>
        <v>0</v>
      </c>
    </row>
    <row r="370" spans="1:12" ht="22.5" hidden="1" customHeight="1" x14ac:dyDescent="0.3">
      <c r="A370" s="102"/>
      <c r="B370" s="103"/>
      <c r="C370" s="104"/>
      <c r="D370" s="123"/>
      <c r="E370" s="396"/>
      <c r="F370" s="123"/>
      <c r="G370" s="123"/>
      <c r="H370" s="215" t="e">
        <f t="shared" si="12"/>
        <v>#VALUE!</v>
      </c>
      <c r="I370" s="216" t="e">
        <f t="shared" si="13"/>
        <v>#VALUE!</v>
      </c>
      <c r="J370" s="70"/>
      <c r="K370" s="70"/>
      <c r="L370" s="70"/>
    </row>
    <row r="371" spans="1:12" ht="15" hidden="1" customHeight="1" x14ac:dyDescent="0.3">
      <c r="A371" s="131" t="s">
        <v>286</v>
      </c>
      <c r="B371" s="132" t="s">
        <v>287</v>
      </c>
      <c r="C371" s="123">
        <f>SUBTOTAL(9,C372:C374)</f>
        <v>292585</v>
      </c>
      <c r="D371" s="123">
        <f>SUBTOTAL(9,D372:D374)</f>
        <v>135000</v>
      </c>
      <c r="E371" s="396">
        <f>SUBTOTAL(9,E372:E374)</f>
        <v>0</v>
      </c>
      <c r="F371" s="123">
        <f>G371-D371</f>
        <v>-135000</v>
      </c>
      <c r="G371" s="123">
        <f>SUBTOTAL(9,G372:G374)</f>
        <v>0</v>
      </c>
      <c r="H371" s="215">
        <f t="shared" si="12"/>
        <v>0</v>
      </c>
      <c r="I371" s="216">
        <f t="shared" si="13"/>
        <v>0</v>
      </c>
      <c r="J371" s="70">
        <f>SUBTOTAL(9,J372:J374)</f>
        <v>135000</v>
      </c>
      <c r="K371" s="70">
        <f>SUBTOTAL(9,K372:K374)</f>
        <v>150000</v>
      </c>
      <c r="L371" s="70">
        <f>SUBTOTAL(9,L372:L374)</f>
        <v>0</v>
      </c>
    </row>
    <row r="372" spans="1:12" ht="30" hidden="1" customHeight="1" x14ac:dyDescent="0.3">
      <c r="A372" s="102"/>
      <c r="B372" s="103"/>
      <c r="C372" s="104"/>
      <c r="D372" s="133"/>
      <c r="E372" s="398"/>
      <c r="F372" s="133"/>
      <c r="G372" s="89"/>
      <c r="H372" s="215" t="e">
        <f t="shared" si="12"/>
        <v>#VALUE!</v>
      </c>
      <c r="I372" s="216" t="e">
        <f t="shared" si="13"/>
        <v>#VALUE!</v>
      </c>
      <c r="J372" s="13"/>
      <c r="K372" s="13"/>
      <c r="L372" s="13"/>
    </row>
    <row r="373" spans="1:12" ht="15" customHeight="1" x14ac:dyDescent="0.3">
      <c r="A373" s="134" t="s">
        <v>286</v>
      </c>
      <c r="B373" s="135" t="s">
        <v>287</v>
      </c>
      <c r="C373" s="136">
        <v>292585</v>
      </c>
      <c r="D373" s="136">
        <v>135000</v>
      </c>
      <c r="E373" s="277">
        <v>0</v>
      </c>
      <c r="F373" s="136">
        <f>G373-D373</f>
        <v>-135000</v>
      </c>
      <c r="G373" s="136"/>
      <c r="H373" s="215">
        <f t="shared" si="12"/>
        <v>0</v>
      </c>
      <c r="I373" s="216">
        <f t="shared" si="13"/>
        <v>0</v>
      </c>
      <c r="J373" s="3">
        <v>135000</v>
      </c>
      <c r="K373" s="24">
        <v>150000</v>
      </c>
      <c r="L373" s="24">
        <v>0</v>
      </c>
    </row>
    <row r="374" spans="1:12" hidden="1" x14ac:dyDescent="0.3">
      <c r="A374" s="102"/>
      <c r="B374" s="103"/>
      <c r="C374" s="104"/>
      <c r="D374" s="136"/>
      <c r="E374" s="277"/>
      <c r="F374" s="136"/>
      <c r="G374" s="136"/>
      <c r="H374" s="215" t="e">
        <f t="shared" si="12"/>
        <v>#VALUE!</v>
      </c>
      <c r="I374" s="216" t="e">
        <f t="shared" si="13"/>
        <v>#VALUE!</v>
      </c>
      <c r="J374" s="3"/>
      <c r="K374" s="3"/>
      <c r="L374" s="3"/>
    </row>
    <row r="375" spans="1:12" hidden="1" x14ac:dyDescent="0.3">
      <c r="A375" s="102"/>
      <c r="B375" s="103"/>
      <c r="C375" s="104"/>
      <c r="D375" s="104"/>
      <c r="E375" s="278"/>
      <c r="F375" s="104"/>
      <c r="G375" s="89"/>
      <c r="H375" s="215" t="e">
        <f t="shared" si="12"/>
        <v>#VALUE!</v>
      </c>
      <c r="I375" s="216" t="e">
        <f t="shared" si="13"/>
        <v>#VALUE!</v>
      </c>
      <c r="J375" s="13"/>
      <c r="K375" s="13"/>
      <c r="L375" s="13"/>
    </row>
    <row r="376" spans="1:12" ht="20.100000000000001" hidden="1" customHeight="1" x14ac:dyDescent="0.3">
      <c r="A376" s="102"/>
      <c r="B376" s="103"/>
      <c r="C376" s="104"/>
      <c r="D376" s="104"/>
      <c r="E376" s="278"/>
      <c r="F376" s="104"/>
      <c r="G376" s="89"/>
      <c r="H376" s="215" t="e">
        <f t="shared" si="12"/>
        <v>#VALUE!</v>
      </c>
      <c r="I376" s="216" t="e">
        <f t="shared" si="13"/>
        <v>#VALUE!</v>
      </c>
      <c r="J376" s="13"/>
      <c r="K376" s="13"/>
      <c r="L376" s="13"/>
    </row>
    <row r="377" spans="1:12" ht="20.100000000000001" hidden="1" customHeight="1" x14ac:dyDescent="0.3">
      <c r="A377" s="102"/>
      <c r="B377" s="103"/>
      <c r="C377" s="104"/>
      <c r="D377" s="104"/>
      <c r="E377" s="278"/>
      <c r="F377" s="104"/>
      <c r="G377" s="89"/>
      <c r="H377" s="215" t="e">
        <f t="shared" si="12"/>
        <v>#VALUE!</v>
      </c>
      <c r="I377" s="216" t="e">
        <f t="shared" si="13"/>
        <v>#VALUE!</v>
      </c>
      <c r="J377" s="13"/>
      <c r="K377" s="13"/>
      <c r="L377" s="13"/>
    </row>
    <row r="378" spans="1:12" ht="20.100000000000001" hidden="1" customHeight="1" x14ac:dyDescent="0.3">
      <c r="A378" s="102"/>
      <c r="B378" s="103"/>
      <c r="C378" s="104"/>
      <c r="D378" s="104"/>
      <c r="E378" s="278"/>
      <c r="F378" s="104"/>
      <c r="G378" s="89"/>
      <c r="H378" s="215" t="e">
        <f t="shared" si="12"/>
        <v>#VALUE!</v>
      </c>
      <c r="I378" s="216" t="e">
        <f t="shared" si="13"/>
        <v>#VALUE!</v>
      </c>
      <c r="J378" s="13"/>
      <c r="K378" s="13"/>
      <c r="L378" s="13"/>
    </row>
    <row r="379" spans="1:12" ht="20.100000000000001" hidden="1" customHeight="1" x14ac:dyDescent="0.3">
      <c r="A379" s="102"/>
      <c r="B379" s="103"/>
      <c r="C379" s="104"/>
      <c r="D379" s="104"/>
      <c r="E379" s="278"/>
      <c r="F379" s="104"/>
      <c r="G379" s="89"/>
      <c r="H379" s="215" t="e">
        <f t="shared" si="12"/>
        <v>#VALUE!</v>
      </c>
      <c r="I379" s="216" t="e">
        <f t="shared" si="13"/>
        <v>#VALUE!</v>
      </c>
      <c r="J379" s="13"/>
      <c r="K379" s="13"/>
      <c r="L379" s="13"/>
    </row>
    <row r="380" spans="1:12" ht="20.100000000000001" hidden="1" customHeight="1" x14ac:dyDescent="0.3">
      <c r="A380" s="102"/>
      <c r="B380" s="103"/>
      <c r="C380" s="104"/>
      <c r="D380" s="104"/>
      <c r="E380" s="278"/>
      <c r="F380" s="104"/>
      <c r="G380" s="89"/>
      <c r="H380" s="215" t="e">
        <f t="shared" si="12"/>
        <v>#VALUE!</v>
      </c>
      <c r="I380" s="216" t="e">
        <f t="shared" si="13"/>
        <v>#VALUE!</v>
      </c>
      <c r="J380" s="13"/>
      <c r="K380" s="13"/>
      <c r="L380" s="13"/>
    </row>
    <row r="381" spans="1:12" s="11" customFormat="1" ht="15" hidden="1" customHeight="1" x14ac:dyDescent="0.3">
      <c r="A381" s="92" t="s">
        <v>288</v>
      </c>
      <c r="B381" s="93" t="s">
        <v>289</v>
      </c>
      <c r="C381" s="94">
        <f>SUBTOTAL(9,C382:C402)</f>
        <v>24600</v>
      </c>
      <c r="D381" s="94">
        <f>SUBTOTAL(9,D382:D402)</f>
        <v>3084000</v>
      </c>
      <c r="E381" s="387">
        <f>SUBTOTAL(9,E382:E402)</f>
        <v>41571</v>
      </c>
      <c r="F381" s="94">
        <f>G381-D381</f>
        <v>-3084000</v>
      </c>
      <c r="G381" s="94">
        <f>SUBTOTAL(9,G382:G402)</f>
        <v>0</v>
      </c>
      <c r="H381" s="215">
        <f t="shared" si="12"/>
        <v>168.98780487804879</v>
      </c>
      <c r="I381" s="216">
        <f t="shared" si="13"/>
        <v>1.3479571984435799</v>
      </c>
      <c r="J381" s="10">
        <f>SUBTOTAL(9,J382:J402)</f>
        <v>4084000</v>
      </c>
      <c r="K381" s="10">
        <f>SUBTOTAL(9,K382:K402)</f>
        <v>2084000</v>
      </c>
      <c r="L381" s="10">
        <f>SUBTOTAL(9,L382:L402)</f>
        <v>0</v>
      </c>
    </row>
    <row r="382" spans="1:12" ht="30" hidden="1" customHeight="1" x14ac:dyDescent="0.3">
      <c r="A382" s="102"/>
      <c r="B382" s="165"/>
      <c r="C382" s="166"/>
      <c r="D382" s="166"/>
      <c r="E382" s="388"/>
      <c r="F382" s="166"/>
      <c r="G382" s="89"/>
      <c r="H382" s="215" t="e">
        <f t="shared" si="12"/>
        <v>#VALUE!</v>
      </c>
      <c r="I382" s="216" t="e">
        <f t="shared" si="13"/>
        <v>#VALUE!</v>
      </c>
      <c r="J382" s="13"/>
      <c r="K382" s="13"/>
      <c r="L382" s="13"/>
    </row>
    <row r="383" spans="1:12" s="11" customFormat="1" ht="15" hidden="1" customHeight="1" x14ac:dyDescent="0.3">
      <c r="A383" s="97" t="s">
        <v>288</v>
      </c>
      <c r="B383" s="98" t="s">
        <v>289</v>
      </c>
      <c r="C383" s="99">
        <f>SUBTOTAL(9,C384:C401)</f>
        <v>24600</v>
      </c>
      <c r="D383" s="99">
        <f>SUBTOTAL(9,D384:D401)</f>
        <v>3084000</v>
      </c>
      <c r="E383" s="389">
        <f>SUBTOTAL(9,E384:E401)</f>
        <v>41571</v>
      </c>
      <c r="F383" s="99">
        <f>G383-D383</f>
        <v>-3084000</v>
      </c>
      <c r="G383" s="99">
        <f>SUBTOTAL(9,G384:G401)</f>
        <v>0</v>
      </c>
      <c r="H383" s="215">
        <f t="shared" si="12"/>
        <v>168.98780487804879</v>
      </c>
      <c r="I383" s="216">
        <f t="shared" si="13"/>
        <v>1.3479571984435799</v>
      </c>
      <c r="J383" s="15">
        <f>SUBTOTAL(9,J384:J401)</f>
        <v>4084000</v>
      </c>
      <c r="K383" s="15">
        <f>SUBTOTAL(9,K384:K401)</f>
        <v>2084000</v>
      </c>
      <c r="L383" s="15">
        <f>SUBTOTAL(9,L384:L401)</f>
        <v>0</v>
      </c>
    </row>
    <row r="384" spans="1:12" ht="30" hidden="1" customHeight="1" x14ac:dyDescent="0.3">
      <c r="A384" s="102"/>
      <c r="B384" s="103"/>
      <c r="C384" s="104"/>
      <c r="D384" s="105"/>
      <c r="E384" s="390"/>
      <c r="F384" s="105"/>
      <c r="G384" s="89"/>
      <c r="H384" s="215" t="e">
        <f t="shared" si="12"/>
        <v>#VALUE!</v>
      </c>
      <c r="I384" s="216" t="e">
        <f t="shared" si="13"/>
        <v>#VALUE!</v>
      </c>
      <c r="J384" s="13"/>
      <c r="K384" s="13"/>
      <c r="L384" s="13"/>
    </row>
    <row r="385" spans="1:12" ht="15" hidden="1" customHeight="1" x14ac:dyDescent="0.3">
      <c r="A385" s="106" t="s">
        <v>288</v>
      </c>
      <c r="B385" s="107" t="s">
        <v>289</v>
      </c>
      <c r="C385" s="108">
        <f>SUBTOTAL(9,C386:C400)</f>
        <v>24600</v>
      </c>
      <c r="D385" s="108">
        <f>SUBTOTAL(9,D386:D400)</f>
        <v>3084000</v>
      </c>
      <c r="E385" s="391">
        <f>SUBTOTAL(9,E386:E400)</f>
        <v>41571</v>
      </c>
      <c r="F385" s="108">
        <f>G385-D385</f>
        <v>-3084000</v>
      </c>
      <c r="G385" s="108">
        <f>SUBTOTAL(9,G386:G400)</f>
        <v>0</v>
      </c>
      <c r="H385" s="215">
        <f t="shared" si="12"/>
        <v>168.98780487804879</v>
      </c>
      <c r="I385" s="216">
        <f t="shared" si="13"/>
        <v>1.3479571984435799</v>
      </c>
      <c r="J385" s="17">
        <f>SUBTOTAL(9,J386:J400)</f>
        <v>4084000</v>
      </c>
      <c r="K385" s="17">
        <f>SUBTOTAL(9,K386:K400)</f>
        <v>2084000</v>
      </c>
      <c r="L385" s="17">
        <f>SUBTOTAL(9,L386:L400)</f>
        <v>0</v>
      </c>
    </row>
    <row r="386" spans="1:12" ht="30" hidden="1" customHeight="1" x14ac:dyDescent="0.3">
      <c r="A386" s="102"/>
      <c r="B386" s="103"/>
      <c r="C386" s="104"/>
      <c r="D386" s="111"/>
      <c r="E386" s="392"/>
      <c r="F386" s="111"/>
      <c r="G386" s="89"/>
      <c r="H386" s="215" t="e">
        <f t="shared" si="12"/>
        <v>#VALUE!</v>
      </c>
      <c r="I386" s="216" t="e">
        <f t="shared" si="13"/>
        <v>#VALUE!</v>
      </c>
      <c r="J386" s="13"/>
      <c r="K386" s="13"/>
      <c r="L386" s="13"/>
    </row>
    <row r="387" spans="1:12" ht="15" hidden="1" customHeight="1" x14ac:dyDescent="0.3">
      <c r="A387" s="112" t="s">
        <v>288</v>
      </c>
      <c r="B387" s="113" t="s">
        <v>289</v>
      </c>
      <c r="C387" s="114">
        <f>SUBTOTAL(9,C388:C399)</f>
        <v>24600</v>
      </c>
      <c r="D387" s="114">
        <f>SUBTOTAL(9,D388:D399)</f>
        <v>3084000</v>
      </c>
      <c r="E387" s="393">
        <f>SUBTOTAL(9,E388:E399)</f>
        <v>41571</v>
      </c>
      <c r="F387" s="114">
        <f>G387-D387</f>
        <v>-3084000</v>
      </c>
      <c r="G387" s="114">
        <f>SUBTOTAL(9,G388:G399)</f>
        <v>0</v>
      </c>
      <c r="H387" s="215">
        <f t="shared" si="12"/>
        <v>168.98780487804879</v>
      </c>
      <c r="I387" s="216">
        <f t="shared" si="13"/>
        <v>1.3479571984435799</v>
      </c>
      <c r="J387" s="20">
        <f>SUBTOTAL(9,J388:J399)</f>
        <v>4084000</v>
      </c>
      <c r="K387" s="20">
        <f>SUBTOTAL(9,K388:K399)</f>
        <v>2084000</v>
      </c>
      <c r="L387" s="20">
        <f>SUBTOTAL(9,L388:L399)</f>
        <v>0</v>
      </c>
    </row>
    <row r="388" spans="1:12" ht="30" hidden="1" customHeight="1" x14ac:dyDescent="0.3">
      <c r="A388" s="102"/>
      <c r="B388" s="103"/>
      <c r="C388" s="104"/>
      <c r="D388" s="117"/>
      <c r="E388" s="394"/>
      <c r="F388" s="117"/>
      <c r="G388" s="89"/>
      <c r="H388" s="215" t="e">
        <f t="shared" si="12"/>
        <v>#VALUE!</v>
      </c>
      <c r="I388" s="216" t="e">
        <f t="shared" si="13"/>
        <v>#VALUE!</v>
      </c>
      <c r="J388" s="13"/>
      <c r="K388" s="13"/>
      <c r="L388" s="13"/>
    </row>
    <row r="389" spans="1:12" ht="15" hidden="1" customHeight="1" x14ac:dyDescent="0.3">
      <c r="A389" s="118" t="s">
        <v>288</v>
      </c>
      <c r="B389" s="119" t="s">
        <v>289</v>
      </c>
      <c r="C389" s="120">
        <f>SUBTOTAL(9,C390:C398)</f>
        <v>24600</v>
      </c>
      <c r="D389" s="120">
        <f>SUBTOTAL(9,D390:D398)</f>
        <v>3084000</v>
      </c>
      <c r="E389" s="395">
        <f>SUBTOTAL(9,E390:E398)</f>
        <v>41571</v>
      </c>
      <c r="F389" s="120">
        <f>G389-D389</f>
        <v>-3084000</v>
      </c>
      <c r="G389" s="120">
        <f>SUBTOTAL(9,G390:G398)</f>
        <v>0</v>
      </c>
      <c r="H389" s="215">
        <f t="shared" si="12"/>
        <v>168.98780487804879</v>
      </c>
      <c r="I389" s="216">
        <f t="shared" si="13"/>
        <v>1.3479571984435799</v>
      </c>
      <c r="J389" s="21">
        <f>SUBTOTAL(9,J390:J398)</f>
        <v>4084000</v>
      </c>
      <c r="K389" s="21">
        <f>SUBTOTAL(9,K390:K398)</f>
        <v>2084000</v>
      </c>
      <c r="L389" s="21">
        <f>SUBTOTAL(9,L390:L398)</f>
        <v>0</v>
      </c>
    </row>
    <row r="390" spans="1:12" ht="30" hidden="1" customHeight="1" x14ac:dyDescent="0.3">
      <c r="A390" s="102"/>
      <c r="B390" s="103"/>
      <c r="C390" s="104"/>
      <c r="D390" s="123"/>
      <c r="E390" s="396"/>
      <c r="F390" s="123"/>
      <c r="G390" s="89"/>
      <c r="H390" s="215" t="e">
        <f t="shared" si="12"/>
        <v>#VALUE!</v>
      </c>
      <c r="I390" s="216" t="e">
        <f t="shared" si="13"/>
        <v>#VALUE!</v>
      </c>
      <c r="J390" s="13"/>
      <c r="K390" s="13"/>
      <c r="L390" s="13"/>
    </row>
    <row r="391" spans="1:12" ht="15" hidden="1" customHeight="1" x14ac:dyDescent="0.3">
      <c r="A391" s="124" t="s">
        <v>288</v>
      </c>
      <c r="B391" s="125" t="s">
        <v>289</v>
      </c>
      <c r="C391" s="126">
        <f>SUBTOTAL(9,C392:C397)</f>
        <v>24600</v>
      </c>
      <c r="D391" s="126">
        <f>SUBTOTAL(9,D392:D397)</f>
        <v>3084000</v>
      </c>
      <c r="E391" s="397">
        <f>SUBTOTAL(9,E392:E397)</f>
        <v>41571</v>
      </c>
      <c r="F391" s="126">
        <f>G391-D391</f>
        <v>-3084000</v>
      </c>
      <c r="G391" s="126">
        <f>SUBTOTAL(9,G392:G397)</f>
        <v>0</v>
      </c>
      <c r="H391" s="215">
        <f t="shared" si="12"/>
        <v>168.98780487804879</v>
      </c>
      <c r="I391" s="216">
        <f t="shared" si="13"/>
        <v>1.3479571984435799</v>
      </c>
      <c r="J391" s="18">
        <f>SUBTOTAL(9,J392:J397)</f>
        <v>4084000</v>
      </c>
      <c r="K391" s="18">
        <f>SUBTOTAL(9,K392:K397)</f>
        <v>2084000</v>
      </c>
      <c r="L391" s="18">
        <f>SUBTOTAL(9,L392:L397)</f>
        <v>0</v>
      </c>
    </row>
    <row r="392" spans="1:12" ht="22.5" hidden="1" customHeight="1" x14ac:dyDescent="0.3">
      <c r="A392" s="102"/>
      <c r="B392" s="103"/>
      <c r="C392" s="104"/>
      <c r="D392" s="123"/>
      <c r="E392" s="396"/>
      <c r="F392" s="123"/>
      <c r="G392" s="123"/>
      <c r="H392" s="215" t="e">
        <f t="shared" si="12"/>
        <v>#VALUE!</v>
      </c>
      <c r="I392" s="216" t="e">
        <f t="shared" si="13"/>
        <v>#VALUE!</v>
      </c>
      <c r="J392" s="70"/>
      <c r="K392" s="70"/>
      <c r="L392" s="70"/>
    </row>
    <row r="393" spans="1:12" ht="15" hidden="1" customHeight="1" x14ac:dyDescent="0.3">
      <c r="A393" s="131" t="s">
        <v>288</v>
      </c>
      <c r="B393" s="132" t="s">
        <v>289</v>
      </c>
      <c r="C393" s="123">
        <f>SUBTOTAL(9,C394:C396)</f>
        <v>24600</v>
      </c>
      <c r="D393" s="123">
        <f>SUBTOTAL(9,D394:D396)</f>
        <v>3084000</v>
      </c>
      <c r="E393" s="396">
        <f>SUBTOTAL(9,E394:E396)</f>
        <v>41571</v>
      </c>
      <c r="F393" s="123">
        <f>G393-D393</f>
        <v>-3084000</v>
      </c>
      <c r="G393" s="123">
        <f>SUBTOTAL(9,G394:G396)</f>
        <v>0</v>
      </c>
      <c r="H393" s="215">
        <f t="shared" si="12"/>
        <v>168.98780487804879</v>
      </c>
      <c r="I393" s="216">
        <f t="shared" si="13"/>
        <v>1.3479571984435799</v>
      </c>
      <c r="J393" s="70">
        <f>SUBTOTAL(9,J394:J396)</f>
        <v>4084000</v>
      </c>
      <c r="K393" s="70">
        <f>SUBTOTAL(9,K394:K396)</f>
        <v>2084000</v>
      </c>
      <c r="L393" s="70">
        <f>SUBTOTAL(9,L394:L396)</f>
        <v>0</v>
      </c>
    </row>
    <row r="394" spans="1:12" ht="30" hidden="1" customHeight="1" x14ac:dyDescent="0.3">
      <c r="A394" s="102"/>
      <c r="B394" s="103"/>
      <c r="C394" s="104"/>
      <c r="D394" s="133"/>
      <c r="E394" s="398"/>
      <c r="F394" s="133"/>
      <c r="G394" s="89"/>
      <c r="H394" s="215" t="e">
        <f t="shared" si="12"/>
        <v>#VALUE!</v>
      </c>
      <c r="I394" s="216" t="e">
        <f t="shared" si="13"/>
        <v>#VALUE!</v>
      </c>
      <c r="J394" s="13"/>
      <c r="K394" s="13"/>
      <c r="L394" s="13"/>
    </row>
    <row r="395" spans="1:12" ht="15" customHeight="1" x14ac:dyDescent="0.3">
      <c r="A395" s="134" t="s">
        <v>288</v>
      </c>
      <c r="B395" s="135" t="s">
        <v>289</v>
      </c>
      <c r="C395" s="136">
        <v>24600</v>
      </c>
      <c r="D395" s="136">
        <v>3084000</v>
      </c>
      <c r="E395" s="277">
        <v>41571</v>
      </c>
      <c r="F395" s="136">
        <f>G395-D395</f>
        <v>-3084000</v>
      </c>
      <c r="G395" s="136"/>
      <c r="H395" s="215">
        <f t="shared" si="12"/>
        <v>168.98780487804879</v>
      </c>
      <c r="I395" s="216">
        <f t="shared" si="13"/>
        <v>1.3479571984435799</v>
      </c>
      <c r="J395" s="3">
        <v>4084000</v>
      </c>
      <c r="K395" s="24">
        <v>2084000</v>
      </c>
      <c r="L395" s="24">
        <v>0</v>
      </c>
    </row>
    <row r="396" spans="1:12" hidden="1" x14ac:dyDescent="0.3">
      <c r="A396" s="102"/>
      <c r="B396" s="103"/>
      <c r="C396" s="104"/>
      <c r="D396" s="136"/>
      <c r="E396" s="277"/>
      <c r="F396" s="136"/>
      <c r="G396" s="136"/>
      <c r="H396" s="215" t="e">
        <f t="shared" si="12"/>
        <v>#VALUE!</v>
      </c>
      <c r="I396" s="216" t="e">
        <f t="shared" si="13"/>
        <v>#VALUE!</v>
      </c>
      <c r="J396" s="3"/>
      <c r="K396" s="3"/>
      <c r="L396" s="3"/>
    </row>
    <row r="397" spans="1:12" hidden="1" x14ac:dyDescent="0.3">
      <c r="A397" s="102"/>
      <c r="B397" s="103"/>
      <c r="C397" s="104"/>
      <c r="D397" s="104"/>
      <c r="E397" s="278"/>
      <c r="F397" s="104"/>
      <c r="G397" s="89"/>
      <c r="H397" s="215" t="e">
        <f t="shared" si="12"/>
        <v>#VALUE!</v>
      </c>
      <c r="I397" s="216" t="e">
        <f t="shared" si="13"/>
        <v>#VALUE!</v>
      </c>
      <c r="J397" s="13"/>
      <c r="K397" s="13"/>
      <c r="L397" s="13"/>
    </row>
    <row r="398" spans="1:12" ht="20.100000000000001" hidden="1" customHeight="1" x14ac:dyDescent="0.3">
      <c r="A398" s="102"/>
      <c r="B398" s="103"/>
      <c r="C398" s="104"/>
      <c r="D398" s="104"/>
      <c r="E398" s="278"/>
      <c r="F398" s="104"/>
      <c r="G398" s="89"/>
      <c r="H398" s="215" t="e">
        <f t="shared" si="12"/>
        <v>#VALUE!</v>
      </c>
      <c r="I398" s="216" t="e">
        <f t="shared" si="13"/>
        <v>#VALUE!</v>
      </c>
      <c r="J398" s="13"/>
      <c r="K398" s="13"/>
      <c r="L398" s="13"/>
    </row>
    <row r="399" spans="1:12" ht="20.100000000000001" hidden="1" customHeight="1" x14ac:dyDescent="0.3">
      <c r="A399" s="102"/>
      <c r="B399" s="103"/>
      <c r="C399" s="104"/>
      <c r="D399" s="104"/>
      <c r="E399" s="278"/>
      <c r="F399" s="104"/>
      <c r="G399" s="89"/>
      <c r="H399" s="215" t="e">
        <f t="shared" si="12"/>
        <v>#VALUE!</v>
      </c>
      <c r="I399" s="216" t="e">
        <f t="shared" si="13"/>
        <v>#VALUE!</v>
      </c>
      <c r="J399" s="13"/>
      <c r="K399" s="13"/>
      <c r="L399" s="13"/>
    </row>
    <row r="400" spans="1:12" ht="20.100000000000001" hidden="1" customHeight="1" x14ac:dyDescent="0.3">
      <c r="A400" s="102"/>
      <c r="B400" s="103"/>
      <c r="C400" s="104"/>
      <c r="D400" s="104"/>
      <c r="E400" s="278"/>
      <c r="F400" s="104"/>
      <c r="G400" s="89"/>
      <c r="H400" s="215" t="e">
        <f t="shared" si="12"/>
        <v>#VALUE!</v>
      </c>
      <c r="I400" s="216" t="e">
        <f t="shared" si="13"/>
        <v>#VALUE!</v>
      </c>
      <c r="J400" s="13"/>
      <c r="K400" s="13"/>
      <c r="L400" s="13"/>
    </row>
    <row r="401" spans="1:12" ht="20.100000000000001" hidden="1" customHeight="1" x14ac:dyDescent="0.3">
      <c r="A401" s="102"/>
      <c r="B401" s="103"/>
      <c r="C401" s="104"/>
      <c r="D401" s="104"/>
      <c r="E401" s="278"/>
      <c r="F401" s="104"/>
      <c r="G401" s="89"/>
      <c r="H401" s="215" t="e">
        <f t="shared" si="12"/>
        <v>#VALUE!</v>
      </c>
      <c r="I401" s="216" t="e">
        <f t="shared" si="13"/>
        <v>#VALUE!</v>
      </c>
      <c r="J401" s="13"/>
      <c r="K401" s="13"/>
      <c r="L401" s="13"/>
    </row>
    <row r="402" spans="1:12" ht="20.100000000000001" hidden="1" customHeight="1" x14ac:dyDescent="0.3">
      <c r="A402" s="102"/>
      <c r="B402" s="103"/>
      <c r="C402" s="104"/>
      <c r="D402" s="104"/>
      <c r="E402" s="278"/>
      <c r="F402" s="104"/>
      <c r="G402" s="89"/>
      <c r="H402" s="215" t="e">
        <f t="shared" si="12"/>
        <v>#VALUE!</v>
      </c>
      <c r="I402" s="216" t="e">
        <f t="shared" si="13"/>
        <v>#VALUE!</v>
      </c>
      <c r="J402" s="13"/>
      <c r="K402" s="13"/>
      <c r="L402" s="13"/>
    </row>
    <row r="403" spans="1:12" s="11" customFormat="1" ht="15" hidden="1" customHeight="1" x14ac:dyDescent="0.3">
      <c r="A403" s="92" t="s">
        <v>290</v>
      </c>
      <c r="B403" s="93" t="s">
        <v>291</v>
      </c>
      <c r="C403" s="94">
        <f>SUBTOTAL(9,C404:C424)</f>
        <v>28800</v>
      </c>
      <c r="D403" s="94">
        <f>SUBTOTAL(9,D404:D424)</f>
        <v>106000</v>
      </c>
      <c r="E403" s="387">
        <f>SUBTOTAL(9,E404:E424)</f>
        <v>3650</v>
      </c>
      <c r="F403" s="94">
        <f>G403-D403</f>
        <v>-106000</v>
      </c>
      <c r="G403" s="94">
        <f>SUBTOTAL(9,G404:G424)</f>
        <v>0</v>
      </c>
      <c r="H403" s="215">
        <f t="shared" si="12"/>
        <v>12.673611111111111</v>
      </c>
      <c r="I403" s="216">
        <f t="shared" si="13"/>
        <v>3.4433962264150941</v>
      </c>
      <c r="J403" s="10">
        <f>SUBTOTAL(9,J404:J424)</f>
        <v>106000</v>
      </c>
      <c r="K403" s="10">
        <f>SUBTOTAL(9,K404:K424)</f>
        <v>106000</v>
      </c>
      <c r="L403" s="10">
        <f>SUBTOTAL(9,L404:L424)</f>
        <v>0</v>
      </c>
    </row>
    <row r="404" spans="1:12" ht="30" hidden="1" customHeight="1" x14ac:dyDescent="0.3">
      <c r="A404" s="102"/>
      <c r="B404" s="165"/>
      <c r="C404" s="166"/>
      <c r="D404" s="166"/>
      <c r="E404" s="388"/>
      <c r="F404" s="166"/>
      <c r="G404" s="89"/>
      <c r="H404" s="215" t="e">
        <f t="shared" si="12"/>
        <v>#VALUE!</v>
      </c>
      <c r="I404" s="216" t="e">
        <f t="shared" si="13"/>
        <v>#VALUE!</v>
      </c>
      <c r="J404" s="13"/>
      <c r="K404" s="13"/>
      <c r="L404" s="13"/>
    </row>
    <row r="405" spans="1:12" s="11" customFormat="1" ht="15" hidden="1" customHeight="1" x14ac:dyDescent="0.3">
      <c r="A405" s="97" t="s">
        <v>290</v>
      </c>
      <c r="B405" s="98" t="s">
        <v>291</v>
      </c>
      <c r="C405" s="99">
        <f>SUBTOTAL(9,C406:C423)</f>
        <v>28800</v>
      </c>
      <c r="D405" s="99">
        <f>SUBTOTAL(9,D406:D423)</f>
        <v>106000</v>
      </c>
      <c r="E405" s="389">
        <f>SUBTOTAL(9,E406:E423)</f>
        <v>3650</v>
      </c>
      <c r="F405" s="99">
        <f>G405-D405</f>
        <v>-106000</v>
      </c>
      <c r="G405" s="99">
        <f>SUBTOTAL(9,G406:G423)</f>
        <v>0</v>
      </c>
      <c r="H405" s="215">
        <f t="shared" si="12"/>
        <v>12.673611111111111</v>
      </c>
      <c r="I405" s="216">
        <f t="shared" si="13"/>
        <v>3.4433962264150941</v>
      </c>
      <c r="J405" s="15">
        <f>SUBTOTAL(9,J406:J423)</f>
        <v>106000</v>
      </c>
      <c r="K405" s="15">
        <f>SUBTOTAL(9,K406:K423)</f>
        <v>106000</v>
      </c>
      <c r="L405" s="15">
        <f>SUBTOTAL(9,L406:L423)</f>
        <v>0</v>
      </c>
    </row>
    <row r="406" spans="1:12" ht="30" hidden="1" customHeight="1" x14ac:dyDescent="0.3">
      <c r="A406" s="102"/>
      <c r="B406" s="103"/>
      <c r="C406" s="104"/>
      <c r="D406" s="105"/>
      <c r="E406" s="390"/>
      <c r="F406" s="105"/>
      <c r="G406" s="89"/>
      <c r="H406" s="215" t="e">
        <f t="shared" ref="H406:H469" si="14">IF(C406&lt;&gt;0,E406/C406,"-")*100</f>
        <v>#VALUE!</v>
      </c>
      <c r="I406" s="216" t="e">
        <f t="shared" ref="I406:I469" si="15">IF(D406&lt;&gt;0,E406/D406,"-")*100</f>
        <v>#VALUE!</v>
      </c>
      <c r="J406" s="13"/>
      <c r="K406" s="13"/>
      <c r="L406" s="13"/>
    </row>
    <row r="407" spans="1:12" ht="15" hidden="1" customHeight="1" x14ac:dyDescent="0.3">
      <c r="A407" s="106" t="s">
        <v>290</v>
      </c>
      <c r="B407" s="107" t="s">
        <v>291</v>
      </c>
      <c r="C407" s="108">
        <f>SUBTOTAL(9,C408:C422)</f>
        <v>28800</v>
      </c>
      <c r="D407" s="108">
        <f>SUBTOTAL(9,D408:D422)</f>
        <v>106000</v>
      </c>
      <c r="E407" s="391">
        <f>SUBTOTAL(9,E408:E422)</f>
        <v>3650</v>
      </c>
      <c r="F407" s="108">
        <f>G407-D407</f>
        <v>-106000</v>
      </c>
      <c r="G407" s="108">
        <f>SUBTOTAL(9,G408:G422)</f>
        <v>0</v>
      </c>
      <c r="H407" s="215">
        <f t="shared" si="14"/>
        <v>12.673611111111111</v>
      </c>
      <c r="I407" s="216">
        <f t="shared" si="15"/>
        <v>3.4433962264150941</v>
      </c>
      <c r="J407" s="17">
        <f>SUBTOTAL(9,J408:J422)</f>
        <v>106000</v>
      </c>
      <c r="K407" s="17">
        <f>SUBTOTAL(9,K408:K422)</f>
        <v>106000</v>
      </c>
      <c r="L407" s="17">
        <f>SUBTOTAL(9,L408:L422)</f>
        <v>0</v>
      </c>
    </row>
    <row r="408" spans="1:12" ht="30" hidden="1" customHeight="1" x14ac:dyDescent="0.3">
      <c r="A408" s="102"/>
      <c r="B408" s="103"/>
      <c r="C408" s="104"/>
      <c r="D408" s="111"/>
      <c r="E408" s="392"/>
      <c r="F408" s="111"/>
      <c r="G408" s="89"/>
      <c r="H408" s="215" t="e">
        <f t="shared" si="14"/>
        <v>#VALUE!</v>
      </c>
      <c r="I408" s="216" t="e">
        <f t="shared" si="15"/>
        <v>#VALUE!</v>
      </c>
      <c r="J408" s="13"/>
      <c r="K408" s="13"/>
      <c r="L408" s="13"/>
    </row>
    <row r="409" spans="1:12" ht="15" hidden="1" customHeight="1" x14ac:dyDescent="0.3">
      <c r="A409" s="112" t="s">
        <v>290</v>
      </c>
      <c r="B409" s="113" t="s">
        <v>291</v>
      </c>
      <c r="C409" s="114">
        <f>SUBTOTAL(9,C410:C421)</f>
        <v>28800</v>
      </c>
      <c r="D409" s="114">
        <f>SUBTOTAL(9,D410:D421)</f>
        <v>106000</v>
      </c>
      <c r="E409" s="393">
        <f>SUBTOTAL(9,E410:E421)</f>
        <v>3650</v>
      </c>
      <c r="F409" s="114">
        <f>G409-D409</f>
        <v>-106000</v>
      </c>
      <c r="G409" s="114">
        <f>SUBTOTAL(9,G410:G421)</f>
        <v>0</v>
      </c>
      <c r="H409" s="215">
        <f t="shared" si="14"/>
        <v>12.673611111111111</v>
      </c>
      <c r="I409" s="216">
        <f t="shared" si="15"/>
        <v>3.4433962264150941</v>
      </c>
      <c r="J409" s="20">
        <f>SUBTOTAL(9,J410:J421)</f>
        <v>106000</v>
      </c>
      <c r="K409" s="20">
        <f>SUBTOTAL(9,K410:K421)</f>
        <v>106000</v>
      </c>
      <c r="L409" s="20">
        <f>SUBTOTAL(9,L410:L421)</f>
        <v>0</v>
      </c>
    </row>
    <row r="410" spans="1:12" ht="30" hidden="1" customHeight="1" x14ac:dyDescent="0.3">
      <c r="A410" s="102"/>
      <c r="B410" s="103"/>
      <c r="C410" s="104"/>
      <c r="D410" s="117"/>
      <c r="E410" s="394"/>
      <c r="F410" s="117"/>
      <c r="G410" s="89"/>
      <c r="H410" s="215" t="e">
        <f t="shared" si="14"/>
        <v>#VALUE!</v>
      </c>
      <c r="I410" s="216" t="e">
        <f t="shared" si="15"/>
        <v>#VALUE!</v>
      </c>
      <c r="J410" s="13"/>
      <c r="K410" s="13"/>
      <c r="L410" s="13"/>
    </row>
    <row r="411" spans="1:12" ht="15" hidden="1" customHeight="1" x14ac:dyDescent="0.3">
      <c r="A411" s="118" t="s">
        <v>290</v>
      </c>
      <c r="B411" s="119" t="s">
        <v>291</v>
      </c>
      <c r="C411" s="120">
        <f>SUBTOTAL(9,C412:C420)</f>
        <v>28800</v>
      </c>
      <c r="D411" s="120">
        <f>SUBTOTAL(9,D412:D420)</f>
        <v>106000</v>
      </c>
      <c r="E411" s="395">
        <f>SUBTOTAL(9,E412:E420)</f>
        <v>3650</v>
      </c>
      <c r="F411" s="120">
        <f>G411-D411</f>
        <v>-106000</v>
      </c>
      <c r="G411" s="120">
        <f>SUBTOTAL(9,G412:G420)</f>
        <v>0</v>
      </c>
      <c r="H411" s="215">
        <f t="shared" si="14"/>
        <v>12.673611111111111</v>
      </c>
      <c r="I411" s="216">
        <f t="shared" si="15"/>
        <v>3.4433962264150941</v>
      </c>
      <c r="J411" s="21">
        <f>SUBTOTAL(9,J412:J420)</f>
        <v>106000</v>
      </c>
      <c r="K411" s="21">
        <f>SUBTOTAL(9,K412:K420)</f>
        <v>106000</v>
      </c>
      <c r="L411" s="21">
        <f>SUBTOTAL(9,L412:L420)</f>
        <v>0</v>
      </c>
    </row>
    <row r="412" spans="1:12" ht="30" hidden="1" customHeight="1" x14ac:dyDescent="0.3">
      <c r="A412" s="102"/>
      <c r="B412" s="103"/>
      <c r="C412" s="104"/>
      <c r="D412" s="123"/>
      <c r="E412" s="396"/>
      <c r="F412" s="123"/>
      <c r="G412" s="89"/>
      <c r="H412" s="215" t="e">
        <f t="shared" si="14"/>
        <v>#VALUE!</v>
      </c>
      <c r="I412" s="216" t="e">
        <f t="shared" si="15"/>
        <v>#VALUE!</v>
      </c>
      <c r="J412" s="13"/>
      <c r="K412" s="13"/>
      <c r="L412" s="13"/>
    </row>
    <row r="413" spans="1:12" ht="15" hidden="1" customHeight="1" x14ac:dyDescent="0.3">
      <c r="A413" s="124" t="s">
        <v>290</v>
      </c>
      <c r="B413" s="125" t="s">
        <v>291</v>
      </c>
      <c r="C413" s="126">
        <f>SUBTOTAL(9,C414:C419)</f>
        <v>28800</v>
      </c>
      <c r="D413" s="126">
        <f>SUBTOTAL(9,D414:D419)</f>
        <v>106000</v>
      </c>
      <c r="E413" s="397">
        <f>SUBTOTAL(9,E414:E419)</f>
        <v>3650</v>
      </c>
      <c r="F413" s="126">
        <f>G413-D413</f>
        <v>-106000</v>
      </c>
      <c r="G413" s="126">
        <f>SUBTOTAL(9,G414:G419)</f>
        <v>0</v>
      </c>
      <c r="H413" s="215">
        <f t="shared" si="14"/>
        <v>12.673611111111111</v>
      </c>
      <c r="I413" s="216">
        <f t="shared" si="15"/>
        <v>3.4433962264150941</v>
      </c>
      <c r="J413" s="18">
        <f>SUBTOTAL(9,J414:J419)</f>
        <v>106000</v>
      </c>
      <c r="K413" s="18">
        <f>SUBTOTAL(9,K414:K419)</f>
        <v>106000</v>
      </c>
      <c r="L413" s="18">
        <f>SUBTOTAL(9,L414:L419)</f>
        <v>0</v>
      </c>
    </row>
    <row r="414" spans="1:12" ht="22.5" hidden="1" customHeight="1" x14ac:dyDescent="0.3">
      <c r="A414" s="102"/>
      <c r="B414" s="103"/>
      <c r="C414" s="104"/>
      <c r="D414" s="123"/>
      <c r="E414" s="396"/>
      <c r="F414" s="123"/>
      <c r="G414" s="123"/>
      <c r="H414" s="215" t="e">
        <f t="shared" si="14"/>
        <v>#VALUE!</v>
      </c>
      <c r="I414" s="216" t="e">
        <f t="shared" si="15"/>
        <v>#VALUE!</v>
      </c>
      <c r="J414" s="70"/>
      <c r="K414" s="70"/>
      <c r="L414" s="70"/>
    </row>
    <row r="415" spans="1:12" ht="15" hidden="1" customHeight="1" x14ac:dyDescent="0.3">
      <c r="A415" s="131" t="s">
        <v>290</v>
      </c>
      <c r="B415" s="132" t="s">
        <v>291</v>
      </c>
      <c r="C415" s="123">
        <f>SUBTOTAL(9,C416:C418)</f>
        <v>28800</v>
      </c>
      <c r="D415" s="123">
        <f>SUBTOTAL(9,D416:D418)</f>
        <v>106000</v>
      </c>
      <c r="E415" s="396">
        <f>SUBTOTAL(9,E416:E418)</f>
        <v>3650</v>
      </c>
      <c r="F415" s="123">
        <f>G415-D415</f>
        <v>-106000</v>
      </c>
      <c r="G415" s="123">
        <f>SUBTOTAL(9,G416:G418)</f>
        <v>0</v>
      </c>
      <c r="H415" s="215">
        <f t="shared" si="14"/>
        <v>12.673611111111111</v>
      </c>
      <c r="I415" s="216">
        <f t="shared" si="15"/>
        <v>3.4433962264150941</v>
      </c>
      <c r="J415" s="70">
        <f>SUBTOTAL(9,J416:J418)</f>
        <v>106000</v>
      </c>
      <c r="K415" s="70">
        <f>SUBTOTAL(9,K416:K418)</f>
        <v>106000</v>
      </c>
      <c r="L415" s="70">
        <f>SUBTOTAL(9,L416:L418)</f>
        <v>0</v>
      </c>
    </row>
    <row r="416" spans="1:12" ht="30" hidden="1" customHeight="1" x14ac:dyDescent="0.3">
      <c r="A416" s="102"/>
      <c r="B416" s="103"/>
      <c r="C416" s="104"/>
      <c r="D416" s="133"/>
      <c r="E416" s="398"/>
      <c r="F416" s="133"/>
      <c r="G416" s="89"/>
      <c r="H416" s="215" t="e">
        <f t="shared" si="14"/>
        <v>#VALUE!</v>
      </c>
      <c r="I416" s="216" t="e">
        <f t="shared" si="15"/>
        <v>#VALUE!</v>
      </c>
      <c r="J416" s="13"/>
      <c r="K416" s="13"/>
      <c r="L416" s="13"/>
    </row>
    <row r="417" spans="1:12" ht="15" customHeight="1" x14ac:dyDescent="0.3">
      <c r="A417" s="134" t="s">
        <v>290</v>
      </c>
      <c r="B417" s="135" t="s">
        <v>291</v>
      </c>
      <c r="C417" s="136">
        <v>28800</v>
      </c>
      <c r="D417" s="136">
        <v>106000</v>
      </c>
      <c r="E417" s="277">
        <v>3650</v>
      </c>
      <c r="F417" s="136">
        <f>G417-D417</f>
        <v>-106000</v>
      </c>
      <c r="G417" s="136"/>
      <c r="H417" s="215">
        <f t="shared" si="14"/>
        <v>12.673611111111111</v>
      </c>
      <c r="I417" s="216">
        <f t="shared" si="15"/>
        <v>3.4433962264150941</v>
      </c>
      <c r="J417" s="3">
        <v>106000</v>
      </c>
      <c r="K417" s="24">
        <v>106000</v>
      </c>
      <c r="L417" s="24">
        <v>0</v>
      </c>
    </row>
    <row r="418" spans="1:12" hidden="1" x14ac:dyDescent="0.3">
      <c r="A418" s="102"/>
      <c r="B418" s="103"/>
      <c r="C418" s="104"/>
      <c r="D418" s="136"/>
      <c r="E418" s="277"/>
      <c r="F418" s="136"/>
      <c r="G418" s="136"/>
      <c r="H418" s="215" t="e">
        <f t="shared" si="14"/>
        <v>#VALUE!</v>
      </c>
      <c r="I418" s="216" t="e">
        <f t="shared" si="15"/>
        <v>#VALUE!</v>
      </c>
      <c r="J418" s="3"/>
      <c r="K418" s="3"/>
      <c r="L418" s="3"/>
    </row>
    <row r="419" spans="1:12" hidden="1" x14ac:dyDescent="0.3">
      <c r="A419" s="102"/>
      <c r="B419" s="103"/>
      <c r="C419" s="104"/>
      <c r="D419" s="104"/>
      <c r="E419" s="278"/>
      <c r="F419" s="104"/>
      <c r="G419" s="89"/>
      <c r="H419" s="215" t="e">
        <f t="shared" si="14"/>
        <v>#VALUE!</v>
      </c>
      <c r="I419" s="216" t="e">
        <f t="shared" si="15"/>
        <v>#VALUE!</v>
      </c>
      <c r="J419" s="13"/>
      <c r="K419" s="13"/>
      <c r="L419" s="13"/>
    </row>
    <row r="420" spans="1:12" ht="20.100000000000001" hidden="1" customHeight="1" x14ac:dyDescent="0.3">
      <c r="A420" s="102"/>
      <c r="B420" s="103"/>
      <c r="C420" s="104"/>
      <c r="D420" s="104"/>
      <c r="E420" s="278"/>
      <c r="F420" s="104"/>
      <c r="G420" s="89"/>
      <c r="H420" s="215" t="e">
        <f t="shared" si="14"/>
        <v>#VALUE!</v>
      </c>
      <c r="I420" s="216" t="e">
        <f t="shared" si="15"/>
        <v>#VALUE!</v>
      </c>
      <c r="J420" s="13"/>
      <c r="K420" s="13"/>
      <c r="L420" s="13"/>
    </row>
    <row r="421" spans="1:12" ht="20.100000000000001" hidden="1" customHeight="1" x14ac:dyDescent="0.3">
      <c r="A421" s="102"/>
      <c r="B421" s="103"/>
      <c r="C421" s="104"/>
      <c r="D421" s="104"/>
      <c r="E421" s="278"/>
      <c r="F421" s="104"/>
      <c r="G421" s="89"/>
      <c r="H421" s="215" t="e">
        <f t="shared" si="14"/>
        <v>#VALUE!</v>
      </c>
      <c r="I421" s="216" t="e">
        <f t="shared" si="15"/>
        <v>#VALUE!</v>
      </c>
      <c r="J421" s="13"/>
      <c r="K421" s="13"/>
      <c r="L421" s="13"/>
    </row>
    <row r="422" spans="1:12" ht="20.100000000000001" hidden="1" customHeight="1" x14ac:dyDescent="0.3">
      <c r="A422" s="102"/>
      <c r="B422" s="103"/>
      <c r="C422" s="104"/>
      <c r="D422" s="104"/>
      <c r="E422" s="278"/>
      <c r="F422" s="104"/>
      <c r="G422" s="89"/>
      <c r="H422" s="215" t="e">
        <f t="shared" si="14"/>
        <v>#VALUE!</v>
      </c>
      <c r="I422" s="216" t="e">
        <f t="shared" si="15"/>
        <v>#VALUE!</v>
      </c>
      <c r="J422" s="13"/>
      <c r="K422" s="13"/>
      <c r="L422" s="13"/>
    </row>
    <row r="423" spans="1:12" ht="20.100000000000001" hidden="1" customHeight="1" x14ac:dyDescent="0.3">
      <c r="A423" s="102"/>
      <c r="B423" s="103"/>
      <c r="C423" s="104"/>
      <c r="D423" s="104"/>
      <c r="E423" s="278"/>
      <c r="F423" s="104"/>
      <c r="G423" s="89"/>
      <c r="H423" s="215" t="e">
        <f t="shared" si="14"/>
        <v>#VALUE!</v>
      </c>
      <c r="I423" s="216" t="e">
        <f t="shared" si="15"/>
        <v>#VALUE!</v>
      </c>
      <c r="J423" s="13"/>
      <c r="K423" s="13"/>
      <c r="L423" s="13"/>
    </row>
    <row r="424" spans="1:12" ht="20.100000000000001" hidden="1" customHeight="1" x14ac:dyDescent="0.3">
      <c r="A424" s="102"/>
      <c r="B424" s="103"/>
      <c r="C424" s="104"/>
      <c r="D424" s="104"/>
      <c r="E424" s="278"/>
      <c r="F424" s="104"/>
      <c r="G424" s="89"/>
      <c r="H424" s="215" t="e">
        <f t="shared" si="14"/>
        <v>#VALUE!</v>
      </c>
      <c r="I424" s="216" t="e">
        <f t="shared" si="15"/>
        <v>#VALUE!</v>
      </c>
      <c r="J424" s="13"/>
      <c r="K424" s="13"/>
      <c r="L424" s="13"/>
    </row>
    <row r="425" spans="1:12" s="11" customFormat="1" ht="15" hidden="1" customHeight="1" x14ac:dyDescent="0.3">
      <c r="A425" s="92" t="s">
        <v>292</v>
      </c>
      <c r="B425" s="93" t="s">
        <v>293</v>
      </c>
      <c r="C425" s="94">
        <f>SUBTOTAL(9,C426:C446)</f>
        <v>0</v>
      </c>
      <c r="D425" s="94">
        <f>SUBTOTAL(9,D426:D446)</f>
        <v>15000</v>
      </c>
      <c r="E425" s="387">
        <f>SUBTOTAL(9,E426:E446)</f>
        <v>0</v>
      </c>
      <c r="F425" s="94">
        <f>G425-D425</f>
        <v>-15000</v>
      </c>
      <c r="G425" s="94">
        <f>SUBTOTAL(9,G426:G446)</f>
        <v>0</v>
      </c>
      <c r="H425" s="215" t="e">
        <f t="shared" si="14"/>
        <v>#VALUE!</v>
      </c>
      <c r="I425" s="216">
        <f t="shared" si="15"/>
        <v>0</v>
      </c>
      <c r="J425" s="10">
        <f>SUBTOTAL(9,J426:J446)</f>
        <v>15000</v>
      </c>
      <c r="K425" s="10">
        <f>SUBTOTAL(9,K426:K446)</f>
        <v>15000</v>
      </c>
      <c r="L425" s="10">
        <f>SUBTOTAL(9,L426:L446)</f>
        <v>0</v>
      </c>
    </row>
    <row r="426" spans="1:12" ht="30" hidden="1" customHeight="1" x14ac:dyDescent="0.3">
      <c r="A426" s="102"/>
      <c r="B426" s="165"/>
      <c r="C426" s="166"/>
      <c r="D426" s="166"/>
      <c r="E426" s="388"/>
      <c r="F426" s="166"/>
      <c r="G426" s="89"/>
      <c r="H426" s="215" t="e">
        <f t="shared" si="14"/>
        <v>#VALUE!</v>
      </c>
      <c r="I426" s="216" t="e">
        <f t="shared" si="15"/>
        <v>#VALUE!</v>
      </c>
      <c r="J426" s="13"/>
      <c r="K426" s="13"/>
      <c r="L426" s="13"/>
    </row>
    <row r="427" spans="1:12" s="11" customFormat="1" ht="15" hidden="1" customHeight="1" x14ac:dyDescent="0.3">
      <c r="A427" s="97" t="s">
        <v>292</v>
      </c>
      <c r="B427" s="98" t="s">
        <v>293</v>
      </c>
      <c r="C427" s="99">
        <f>SUBTOTAL(9,C428:C445)</f>
        <v>0</v>
      </c>
      <c r="D427" s="99">
        <f>SUBTOTAL(9,D428:D445)</f>
        <v>15000</v>
      </c>
      <c r="E427" s="389">
        <f>SUBTOTAL(9,E428:E445)</f>
        <v>0</v>
      </c>
      <c r="F427" s="99">
        <f>G427-D427</f>
        <v>-15000</v>
      </c>
      <c r="G427" s="99">
        <f>SUBTOTAL(9,G428:G445)</f>
        <v>0</v>
      </c>
      <c r="H427" s="215" t="e">
        <f t="shared" si="14"/>
        <v>#VALUE!</v>
      </c>
      <c r="I427" s="216">
        <f t="shared" si="15"/>
        <v>0</v>
      </c>
      <c r="J427" s="15">
        <f>SUBTOTAL(9,J428:J445)</f>
        <v>15000</v>
      </c>
      <c r="K427" s="15">
        <f>SUBTOTAL(9,K428:K445)</f>
        <v>15000</v>
      </c>
      <c r="L427" s="15">
        <f>SUBTOTAL(9,L428:L445)</f>
        <v>0</v>
      </c>
    </row>
    <row r="428" spans="1:12" ht="30" hidden="1" customHeight="1" x14ac:dyDescent="0.3">
      <c r="A428" s="102"/>
      <c r="B428" s="103"/>
      <c r="C428" s="104"/>
      <c r="D428" s="105"/>
      <c r="E428" s="390"/>
      <c r="F428" s="105"/>
      <c r="G428" s="89"/>
      <c r="H428" s="215" t="e">
        <f t="shared" si="14"/>
        <v>#VALUE!</v>
      </c>
      <c r="I428" s="216" t="e">
        <f t="shared" si="15"/>
        <v>#VALUE!</v>
      </c>
      <c r="J428" s="13"/>
      <c r="K428" s="13"/>
      <c r="L428" s="13"/>
    </row>
    <row r="429" spans="1:12" ht="15" hidden="1" customHeight="1" x14ac:dyDescent="0.3">
      <c r="A429" s="106" t="s">
        <v>292</v>
      </c>
      <c r="B429" s="107" t="s">
        <v>293</v>
      </c>
      <c r="C429" s="108">
        <f>SUBTOTAL(9,C430:C444)</f>
        <v>0</v>
      </c>
      <c r="D429" s="108">
        <f>SUBTOTAL(9,D430:D444)</f>
        <v>15000</v>
      </c>
      <c r="E429" s="391">
        <f>SUBTOTAL(9,E430:E444)</f>
        <v>0</v>
      </c>
      <c r="F429" s="108">
        <f>G429-D429</f>
        <v>-15000</v>
      </c>
      <c r="G429" s="108">
        <f>SUBTOTAL(9,G430:G444)</f>
        <v>0</v>
      </c>
      <c r="H429" s="215" t="e">
        <f t="shared" si="14"/>
        <v>#VALUE!</v>
      </c>
      <c r="I429" s="216">
        <f t="shared" si="15"/>
        <v>0</v>
      </c>
      <c r="J429" s="17">
        <f>SUBTOTAL(9,J430:J444)</f>
        <v>15000</v>
      </c>
      <c r="K429" s="17">
        <f>SUBTOTAL(9,K430:K444)</f>
        <v>15000</v>
      </c>
      <c r="L429" s="17">
        <f>SUBTOTAL(9,L430:L444)</f>
        <v>0</v>
      </c>
    </row>
    <row r="430" spans="1:12" ht="30" hidden="1" customHeight="1" x14ac:dyDescent="0.3">
      <c r="A430" s="102"/>
      <c r="B430" s="103"/>
      <c r="C430" s="104"/>
      <c r="D430" s="111"/>
      <c r="E430" s="392"/>
      <c r="F430" s="111"/>
      <c r="G430" s="89"/>
      <c r="H430" s="215" t="e">
        <f t="shared" si="14"/>
        <v>#VALUE!</v>
      </c>
      <c r="I430" s="216" t="e">
        <f t="shared" si="15"/>
        <v>#VALUE!</v>
      </c>
      <c r="J430" s="13"/>
      <c r="K430" s="13"/>
      <c r="L430" s="13"/>
    </row>
    <row r="431" spans="1:12" ht="15" hidden="1" customHeight="1" x14ac:dyDescent="0.3">
      <c r="A431" s="112" t="s">
        <v>292</v>
      </c>
      <c r="B431" s="113" t="s">
        <v>293</v>
      </c>
      <c r="C431" s="114">
        <f>SUBTOTAL(9,C432:C443)</f>
        <v>0</v>
      </c>
      <c r="D431" s="114">
        <f>SUBTOTAL(9,D432:D443)</f>
        <v>15000</v>
      </c>
      <c r="E431" s="393">
        <f>SUBTOTAL(9,E432:E443)</f>
        <v>0</v>
      </c>
      <c r="F431" s="114">
        <f>G431-D431</f>
        <v>-15000</v>
      </c>
      <c r="G431" s="114">
        <f>SUBTOTAL(9,G432:G443)</f>
        <v>0</v>
      </c>
      <c r="H431" s="215" t="e">
        <f t="shared" si="14"/>
        <v>#VALUE!</v>
      </c>
      <c r="I431" s="216">
        <f t="shared" si="15"/>
        <v>0</v>
      </c>
      <c r="J431" s="20">
        <f>SUBTOTAL(9,J432:J443)</f>
        <v>15000</v>
      </c>
      <c r="K431" s="20">
        <f>SUBTOTAL(9,K432:K443)</f>
        <v>15000</v>
      </c>
      <c r="L431" s="20">
        <f>SUBTOTAL(9,L432:L443)</f>
        <v>0</v>
      </c>
    </row>
    <row r="432" spans="1:12" ht="30" hidden="1" customHeight="1" x14ac:dyDescent="0.3">
      <c r="A432" s="102"/>
      <c r="B432" s="103"/>
      <c r="C432" s="104"/>
      <c r="D432" s="117"/>
      <c r="E432" s="394"/>
      <c r="F432" s="117"/>
      <c r="G432" s="89"/>
      <c r="H432" s="215" t="e">
        <f t="shared" si="14"/>
        <v>#VALUE!</v>
      </c>
      <c r="I432" s="216" t="e">
        <f t="shared" si="15"/>
        <v>#VALUE!</v>
      </c>
      <c r="J432" s="13"/>
      <c r="K432" s="13"/>
      <c r="L432" s="13"/>
    </row>
    <row r="433" spans="1:12" ht="15" hidden="1" customHeight="1" x14ac:dyDescent="0.3">
      <c r="A433" s="118" t="s">
        <v>292</v>
      </c>
      <c r="B433" s="119" t="s">
        <v>293</v>
      </c>
      <c r="C433" s="120">
        <f>SUBTOTAL(9,C434:C442)</f>
        <v>0</v>
      </c>
      <c r="D433" s="120">
        <f>SUBTOTAL(9,D434:D442)</f>
        <v>15000</v>
      </c>
      <c r="E433" s="395">
        <f>SUBTOTAL(9,E434:E442)</f>
        <v>0</v>
      </c>
      <c r="F433" s="120">
        <f>G433-D433</f>
        <v>-15000</v>
      </c>
      <c r="G433" s="120">
        <f>SUBTOTAL(9,G434:G442)</f>
        <v>0</v>
      </c>
      <c r="H433" s="215" t="e">
        <f t="shared" si="14"/>
        <v>#VALUE!</v>
      </c>
      <c r="I433" s="216">
        <f t="shared" si="15"/>
        <v>0</v>
      </c>
      <c r="J433" s="21">
        <f>SUBTOTAL(9,J434:J442)</f>
        <v>15000</v>
      </c>
      <c r="K433" s="21">
        <f>SUBTOTAL(9,K434:K442)</f>
        <v>15000</v>
      </c>
      <c r="L433" s="21">
        <f>SUBTOTAL(9,L434:L442)</f>
        <v>0</v>
      </c>
    </row>
    <row r="434" spans="1:12" ht="30" hidden="1" customHeight="1" x14ac:dyDescent="0.3">
      <c r="A434" s="102"/>
      <c r="B434" s="103"/>
      <c r="C434" s="104"/>
      <c r="D434" s="123"/>
      <c r="E434" s="396"/>
      <c r="F434" s="123"/>
      <c r="G434" s="89"/>
      <c r="H434" s="215" t="e">
        <f t="shared" si="14"/>
        <v>#VALUE!</v>
      </c>
      <c r="I434" s="216" t="e">
        <f t="shared" si="15"/>
        <v>#VALUE!</v>
      </c>
      <c r="J434" s="13"/>
      <c r="K434" s="13"/>
      <c r="L434" s="13"/>
    </row>
    <row r="435" spans="1:12" ht="15" hidden="1" customHeight="1" x14ac:dyDescent="0.3">
      <c r="A435" s="124" t="s">
        <v>292</v>
      </c>
      <c r="B435" s="125" t="s">
        <v>293</v>
      </c>
      <c r="C435" s="126">
        <f>SUBTOTAL(9,C436:C441)</f>
        <v>0</v>
      </c>
      <c r="D435" s="126">
        <f>SUBTOTAL(9,D436:D441)</f>
        <v>15000</v>
      </c>
      <c r="E435" s="397">
        <f>SUBTOTAL(9,E436:E441)</f>
        <v>0</v>
      </c>
      <c r="F435" s="126">
        <f>G435-D435</f>
        <v>-15000</v>
      </c>
      <c r="G435" s="126">
        <f>SUBTOTAL(9,G436:G441)</f>
        <v>0</v>
      </c>
      <c r="H435" s="215" t="e">
        <f t="shared" si="14"/>
        <v>#VALUE!</v>
      </c>
      <c r="I435" s="216">
        <f t="shared" si="15"/>
        <v>0</v>
      </c>
      <c r="J435" s="18">
        <f>SUBTOTAL(9,J436:J441)</f>
        <v>15000</v>
      </c>
      <c r="K435" s="18">
        <f>SUBTOTAL(9,K436:K441)</f>
        <v>15000</v>
      </c>
      <c r="L435" s="18">
        <f>SUBTOTAL(9,L436:L441)</f>
        <v>0</v>
      </c>
    </row>
    <row r="436" spans="1:12" ht="22.5" hidden="1" customHeight="1" x14ac:dyDescent="0.3">
      <c r="A436" s="102"/>
      <c r="B436" s="103"/>
      <c r="C436" s="104"/>
      <c r="D436" s="123"/>
      <c r="E436" s="396"/>
      <c r="F436" s="123"/>
      <c r="G436" s="123"/>
      <c r="H436" s="215" t="e">
        <f t="shared" si="14"/>
        <v>#VALUE!</v>
      </c>
      <c r="I436" s="216" t="e">
        <f t="shared" si="15"/>
        <v>#VALUE!</v>
      </c>
      <c r="J436" s="70"/>
      <c r="K436" s="70"/>
      <c r="L436" s="70"/>
    </row>
    <row r="437" spans="1:12" ht="15" hidden="1" customHeight="1" x14ac:dyDescent="0.3">
      <c r="A437" s="131" t="s">
        <v>292</v>
      </c>
      <c r="B437" s="132" t="s">
        <v>293</v>
      </c>
      <c r="C437" s="123">
        <f>SUBTOTAL(9,C438:C440)</f>
        <v>0</v>
      </c>
      <c r="D437" s="123">
        <f>SUBTOTAL(9,D438:D440)</f>
        <v>15000</v>
      </c>
      <c r="E437" s="396">
        <f>SUBTOTAL(9,E438:E440)</f>
        <v>0</v>
      </c>
      <c r="F437" s="123">
        <f>G437-D437</f>
        <v>-15000</v>
      </c>
      <c r="G437" s="123">
        <f>SUBTOTAL(9,G438:G440)</f>
        <v>0</v>
      </c>
      <c r="H437" s="215" t="e">
        <f t="shared" si="14"/>
        <v>#VALUE!</v>
      </c>
      <c r="I437" s="216">
        <f t="shared" si="15"/>
        <v>0</v>
      </c>
      <c r="J437" s="70">
        <f>SUBTOTAL(9,J438:J440)</f>
        <v>15000</v>
      </c>
      <c r="K437" s="70">
        <f>SUBTOTAL(9,K438:K440)</f>
        <v>15000</v>
      </c>
      <c r="L437" s="70">
        <f>SUBTOTAL(9,L438:L440)</f>
        <v>0</v>
      </c>
    </row>
    <row r="438" spans="1:12" ht="30" hidden="1" customHeight="1" x14ac:dyDescent="0.3">
      <c r="A438" s="102"/>
      <c r="B438" s="103"/>
      <c r="C438" s="104"/>
      <c r="D438" s="133"/>
      <c r="E438" s="398"/>
      <c r="F438" s="133"/>
      <c r="G438" s="89"/>
      <c r="H438" s="215" t="e">
        <f t="shared" si="14"/>
        <v>#VALUE!</v>
      </c>
      <c r="I438" s="216" t="e">
        <f t="shared" si="15"/>
        <v>#VALUE!</v>
      </c>
      <c r="J438" s="13"/>
      <c r="K438" s="13"/>
      <c r="L438" s="13"/>
    </row>
    <row r="439" spans="1:12" ht="15" customHeight="1" x14ac:dyDescent="0.3">
      <c r="A439" s="401" t="s">
        <v>292</v>
      </c>
      <c r="B439" s="402" t="s">
        <v>293</v>
      </c>
      <c r="C439" s="403">
        <v>0</v>
      </c>
      <c r="D439" s="403">
        <v>15000</v>
      </c>
      <c r="E439" s="404">
        <v>0</v>
      </c>
      <c r="F439" s="403">
        <f>G439-D439</f>
        <v>-15000</v>
      </c>
      <c r="G439" s="403"/>
      <c r="H439" s="405" t="s">
        <v>486</v>
      </c>
      <c r="I439" s="406">
        <f t="shared" si="15"/>
        <v>0</v>
      </c>
      <c r="J439" s="3">
        <v>15000</v>
      </c>
      <c r="K439" s="24">
        <v>15000</v>
      </c>
      <c r="L439" s="24">
        <v>0</v>
      </c>
    </row>
    <row r="440" spans="1:12" hidden="1" x14ac:dyDescent="0.3">
      <c r="A440" s="102"/>
      <c r="B440" s="103"/>
      <c r="C440" s="104"/>
      <c r="D440" s="136"/>
      <c r="E440" s="277"/>
      <c r="F440" s="136"/>
      <c r="G440" s="136"/>
      <c r="H440" s="215" t="e">
        <f t="shared" si="14"/>
        <v>#VALUE!</v>
      </c>
      <c r="I440" s="216" t="e">
        <f t="shared" si="15"/>
        <v>#VALUE!</v>
      </c>
      <c r="J440" s="3"/>
      <c r="K440" s="3"/>
      <c r="L440" s="3"/>
    </row>
    <row r="441" spans="1:12" hidden="1" x14ac:dyDescent="0.3">
      <c r="A441" s="102"/>
      <c r="B441" s="103"/>
      <c r="C441" s="104"/>
      <c r="D441" s="104"/>
      <c r="E441" s="278"/>
      <c r="F441" s="104"/>
      <c r="G441" s="89"/>
      <c r="H441" s="215" t="e">
        <f t="shared" si="14"/>
        <v>#VALUE!</v>
      </c>
      <c r="I441" s="216" t="e">
        <f t="shared" si="15"/>
        <v>#VALUE!</v>
      </c>
      <c r="J441" s="13"/>
      <c r="K441" s="13"/>
      <c r="L441" s="13"/>
    </row>
    <row r="442" spans="1:12" ht="20.100000000000001" hidden="1" customHeight="1" x14ac:dyDescent="0.3">
      <c r="A442" s="102"/>
      <c r="B442" s="103"/>
      <c r="C442" s="104"/>
      <c r="D442" s="104"/>
      <c r="E442" s="278"/>
      <c r="F442" s="104"/>
      <c r="G442" s="89"/>
      <c r="H442" s="215" t="e">
        <f t="shared" si="14"/>
        <v>#VALUE!</v>
      </c>
      <c r="I442" s="216" t="e">
        <f t="shared" si="15"/>
        <v>#VALUE!</v>
      </c>
      <c r="J442" s="13"/>
      <c r="K442" s="13"/>
      <c r="L442" s="13"/>
    </row>
    <row r="443" spans="1:12" ht="20.100000000000001" hidden="1" customHeight="1" x14ac:dyDescent="0.3">
      <c r="A443" s="102"/>
      <c r="B443" s="103"/>
      <c r="C443" s="104"/>
      <c r="D443" s="104"/>
      <c r="E443" s="278"/>
      <c r="F443" s="104"/>
      <c r="G443" s="89"/>
      <c r="H443" s="215" t="e">
        <f t="shared" si="14"/>
        <v>#VALUE!</v>
      </c>
      <c r="I443" s="216" t="e">
        <f t="shared" si="15"/>
        <v>#VALUE!</v>
      </c>
      <c r="J443" s="13"/>
      <c r="K443" s="13"/>
      <c r="L443" s="13"/>
    </row>
    <row r="444" spans="1:12" ht="20.100000000000001" hidden="1" customHeight="1" x14ac:dyDescent="0.3">
      <c r="A444" s="102"/>
      <c r="B444" s="103"/>
      <c r="C444" s="104"/>
      <c r="D444" s="104"/>
      <c r="E444" s="278"/>
      <c r="F444" s="104"/>
      <c r="G444" s="89"/>
      <c r="H444" s="215" t="e">
        <f t="shared" si="14"/>
        <v>#VALUE!</v>
      </c>
      <c r="I444" s="216" t="e">
        <f t="shared" si="15"/>
        <v>#VALUE!</v>
      </c>
      <c r="J444" s="13"/>
      <c r="K444" s="13"/>
      <c r="L444" s="13"/>
    </row>
    <row r="445" spans="1:12" ht="20.100000000000001" hidden="1" customHeight="1" x14ac:dyDescent="0.3">
      <c r="A445" s="102"/>
      <c r="B445" s="103"/>
      <c r="C445" s="104"/>
      <c r="D445" s="104"/>
      <c r="E445" s="278"/>
      <c r="F445" s="104"/>
      <c r="G445" s="89"/>
      <c r="H445" s="215" t="e">
        <f t="shared" si="14"/>
        <v>#VALUE!</v>
      </c>
      <c r="I445" s="216" t="e">
        <f t="shared" si="15"/>
        <v>#VALUE!</v>
      </c>
      <c r="J445" s="13"/>
      <c r="K445" s="13"/>
      <c r="L445" s="13"/>
    </row>
    <row r="446" spans="1:12" ht="20.100000000000001" hidden="1" customHeight="1" x14ac:dyDescent="0.3">
      <c r="A446" s="102"/>
      <c r="B446" s="103"/>
      <c r="C446" s="104"/>
      <c r="D446" s="104"/>
      <c r="E446" s="278"/>
      <c r="F446" s="104"/>
      <c r="G446" s="89"/>
      <c r="H446" s="215" t="e">
        <f t="shared" si="14"/>
        <v>#VALUE!</v>
      </c>
      <c r="I446" s="216" t="e">
        <f t="shared" si="15"/>
        <v>#VALUE!</v>
      </c>
      <c r="J446" s="13"/>
      <c r="K446" s="13"/>
      <c r="L446" s="13"/>
    </row>
    <row r="447" spans="1:12" s="11" customFormat="1" ht="15" hidden="1" customHeight="1" x14ac:dyDescent="0.3">
      <c r="A447" s="92" t="s">
        <v>294</v>
      </c>
      <c r="B447" s="93" t="s">
        <v>295</v>
      </c>
      <c r="C447" s="94">
        <f>SUBTOTAL(9,C448:C468)</f>
        <v>357100</v>
      </c>
      <c r="D447" s="94">
        <f>SUBTOTAL(9,D448:D468)</f>
        <v>400500</v>
      </c>
      <c r="E447" s="387">
        <f>SUBTOTAL(9,E448:E468)</f>
        <v>1384699</v>
      </c>
      <c r="F447" s="94">
        <f>G447-D447</f>
        <v>-400500</v>
      </c>
      <c r="G447" s="94">
        <f>SUBTOTAL(9,G448:G468)</f>
        <v>0</v>
      </c>
      <c r="H447" s="215">
        <f t="shared" si="14"/>
        <v>387.76225147017641</v>
      </c>
      <c r="I447" s="216">
        <f t="shared" si="15"/>
        <v>345.74257178526841</v>
      </c>
      <c r="J447" s="10">
        <f>SUBTOTAL(9,J448:J468)</f>
        <v>33500</v>
      </c>
      <c r="K447" s="10">
        <f>SUBTOTAL(9,K448:K468)</f>
        <v>33500</v>
      </c>
      <c r="L447" s="10">
        <f>SUBTOTAL(9,L448:L468)</f>
        <v>0</v>
      </c>
    </row>
    <row r="448" spans="1:12" ht="30" hidden="1" customHeight="1" x14ac:dyDescent="0.3">
      <c r="A448" s="102"/>
      <c r="B448" s="165"/>
      <c r="C448" s="166"/>
      <c r="D448" s="166"/>
      <c r="E448" s="388"/>
      <c r="F448" s="166"/>
      <c r="G448" s="89"/>
      <c r="H448" s="215" t="e">
        <f t="shared" si="14"/>
        <v>#VALUE!</v>
      </c>
      <c r="I448" s="216" t="e">
        <f t="shared" si="15"/>
        <v>#VALUE!</v>
      </c>
      <c r="J448" s="13"/>
      <c r="K448" s="13"/>
      <c r="L448" s="13"/>
    </row>
    <row r="449" spans="1:12" s="11" customFormat="1" ht="15" hidden="1" customHeight="1" x14ac:dyDescent="0.3">
      <c r="A449" s="97" t="s">
        <v>294</v>
      </c>
      <c r="B449" s="98" t="s">
        <v>295</v>
      </c>
      <c r="C449" s="99">
        <f>SUBTOTAL(9,C450:C467)</f>
        <v>357100</v>
      </c>
      <c r="D449" s="99">
        <f>SUBTOTAL(9,D450:D467)</f>
        <v>400500</v>
      </c>
      <c r="E449" s="389">
        <f>SUBTOTAL(9,E450:E467)</f>
        <v>1384699</v>
      </c>
      <c r="F449" s="99">
        <f>G449-D449</f>
        <v>-400500</v>
      </c>
      <c r="G449" s="99">
        <f>SUBTOTAL(9,G450:G467)</f>
        <v>0</v>
      </c>
      <c r="H449" s="215">
        <f t="shared" si="14"/>
        <v>387.76225147017641</v>
      </c>
      <c r="I449" s="216">
        <f t="shared" si="15"/>
        <v>345.74257178526841</v>
      </c>
      <c r="J449" s="15">
        <f>SUBTOTAL(9,J450:J467)</f>
        <v>33500</v>
      </c>
      <c r="K449" s="15">
        <f>SUBTOTAL(9,K450:K467)</f>
        <v>33500</v>
      </c>
      <c r="L449" s="15">
        <f>SUBTOTAL(9,L450:L467)</f>
        <v>0</v>
      </c>
    </row>
    <row r="450" spans="1:12" ht="30" hidden="1" customHeight="1" x14ac:dyDescent="0.3">
      <c r="A450" s="102"/>
      <c r="B450" s="103"/>
      <c r="C450" s="104"/>
      <c r="D450" s="105"/>
      <c r="E450" s="390"/>
      <c r="F450" s="105"/>
      <c r="G450" s="89"/>
      <c r="H450" s="215" t="e">
        <f t="shared" si="14"/>
        <v>#VALUE!</v>
      </c>
      <c r="I450" s="216" t="e">
        <f t="shared" si="15"/>
        <v>#VALUE!</v>
      </c>
      <c r="J450" s="13"/>
      <c r="K450" s="13"/>
      <c r="L450" s="13"/>
    </row>
    <row r="451" spans="1:12" ht="15" hidden="1" customHeight="1" x14ac:dyDescent="0.3">
      <c r="A451" s="106" t="s">
        <v>294</v>
      </c>
      <c r="B451" s="107" t="s">
        <v>295</v>
      </c>
      <c r="C451" s="108">
        <f>SUBTOTAL(9,C452:C466)</f>
        <v>357100</v>
      </c>
      <c r="D451" s="108">
        <f>SUBTOTAL(9,D452:D466)</f>
        <v>400500</v>
      </c>
      <c r="E451" s="391">
        <f>SUBTOTAL(9,E452:E466)</f>
        <v>1384699</v>
      </c>
      <c r="F451" s="108">
        <f>G451-D451</f>
        <v>-400500</v>
      </c>
      <c r="G451" s="108">
        <f>SUBTOTAL(9,G452:G466)</f>
        <v>0</v>
      </c>
      <c r="H451" s="215">
        <f t="shared" si="14"/>
        <v>387.76225147017641</v>
      </c>
      <c r="I451" s="216">
        <f t="shared" si="15"/>
        <v>345.74257178526841</v>
      </c>
      <c r="J451" s="17">
        <f>SUBTOTAL(9,J452:J466)</f>
        <v>33500</v>
      </c>
      <c r="K451" s="17">
        <f>SUBTOTAL(9,K452:K466)</f>
        <v>33500</v>
      </c>
      <c r="L451" s="17">
        <f>SUBTOTAL(9,L452:L466)</f>
        <v>0</v>
      </c>
    </row>
    <row r="452" spans="1:12" ht="30" hidden="1" customHeight="1" x14ac:dyDescent="0.3">
      <c r="A452" s="102"/>
      <c r="B452" s="103"/>
      <c r="C452" s="104"/>
      <c r="D452" s="111"/>
      <c r="E452" s="392"/>
      <c r="F452" s="111"/>
      <c r="G452" s="89"/>
      <c r="H452" s="215" t="e">
        <f t="shared" si="14"/>
        <v>#VALUE!</v>
      </c>
      <c r="I452" s="216" t="e">
        <f t="shared" si="15"/>
        <v>#VALUE!</v>
      </c>
      <c r="J452" s="13"/>
      <c r="K452" s="13"/>
      <c r="L452" s="13"/>
    </row>
    <row r="453" spans="1:12" ht="15" hidden="1" customHeight="1" x14ac:dyDescent="0.3">
      <c r="A453" s="112" t="s">
        <v>294</v>
      </c>
      <c r="B453" s="113" t="s">
        <v>295</v>
      </c>
      <c r="C453" s="114">
        <f>SUBTOTAL(9,C454:C465)</f>
        <v>357100</v>
      </c>
      <c r="D453" s="114">
        <f>SUBTOTAL(9,D454:D465)</f>
        <v>400500</v>
      </c>
      <c r="E453" s="393">
        <f>SUBTOTAL(9,E454:E465)</f>
        <v>1384699</v>
      </c>
      <c r="F453" s="114">
        <f>G453-D453</f>
        <v>-400500</v>
      </c>
      <c r="G453" s="114">
        <f>SUBTOTAL(9,G454:G465)</f>
        <v>0</v>
      </c>
      <c r="H453" s="215">
        <f t="shared" si="14"/>
        <v>387.76225147017641</v>
      </c>
      <c r="I453" s="216">
        <f t="shared" si="15"/>
        <v>345.74257178526841</v>
      </c>
      <c r="J453" s="20">
        <f>SUBTOTAL(9,J454:J465)</f>
        <v>33500</v>
      </c>
      <c r="K453" s="20">
        <f>SUBTOTAL(9,K454:K465)</f>
        <v>33500</v>
      </c>
      <c r="L453" s="20">
        <f>SUBTOTAL(9,L454:L465)</f>
        <v>0</v>
      </c>
    </row>
    <row r="454" spans="1:12" ht="30" hidden="1" customHeight="1" x14ac:dyDescent="0.3">
      <c r="A454" s="102"/>
      <c r="B454" s="103"/>
      <c r="C454" s="104"/>
      <c r="D454" s="117"/>
      <c r="E454" s="394"/>
      <c r="F454" s="117"/>
      <c r="G454" s="89"/>
      <c r="H454" s="215" t="e">
        <f t="shared" si="14"/>
        <v>#VALUE!</v>
      </c>
      <c r="I454" s="216" t="e">
        <f t="shared" si="15"/>
        <v>#VALUE!</v>
      </c>
      <c r="J454" s="13"/>
      <c r="K454" s="13"/>
      <c r="L454" s="13"/>
    </row>
    <row r="455" spans="1:12" ht="15" hidden="1" customHeight="1" x14ac:dyDescent="0.3">
      <c r="A455" s="118" t="s">
        <v>294</v>
      </c>
      <c r="B455" s="119" t="s">
        <v>295</v>
      </c>
      <c r="C455" s="120">
        <f>SUBTOTAL(9,C456:C464)</f>
        <v>357100</v>
      </c>
      <c r="D455" s="120">
        <f>SUBTOTAL(9,D456:D464)</f>
        <v>400500</v>
      </c>
      <c r="E455" s="395">
        <f>SUBTOTAL(9,E456:E464)</f>
        <v>1384699</v>
      </c>
      <c r="F455" s="120">
        <f>G455-D455</f>
        <v>-400500</v>
      </c>
      <c r="G455" s="120">
        <f>SUBTOTAL(9,G456:G464)</f>
        <v>0</v>
      </c>
      <c r="H455" s="215">
        <f t="shared" si="14"/>
        <v>387.76225147017641</v>
      </c>
      <c r="I455" s="216">
        <f t="shared" si="15"/>
        <v>345.74257178526841</v>
      </c>
      <c r="J455" s="21">
        <f>SUBTOTAL(9,J456:J464)</f>
        <v>33500</v>
      </c>
      <c r="K455" s="21">
        <f>SUBTOTAL(9,K456:K464)</f>
        <v>33500</v>
      </c>
      <c r="L455" s="21">
        <f>SUBTOTAL(9,L456:L464)</f>
        <v>0</v>
      </c>
    </row>
    <row r="456" spans="1:12" ht="30" hidden="1" customHeight="1" x14ac:dyDescent="0.3">
      <c r="A456" s="102"/>
      <c r="B456" s="103"/>
      <c r="C456" s="104"/>
      <c r="D456" s="123"/>
      <c r="E456" s="396"/>
      <c r="F456" s="123"/>
      <c r="G456" s="89"/>
      <c r="H456" s="215" t="e">
        <f t="shared" si="14"/>
        <v>#VALUE!</v>
      </c>
      <c r="I456" s="216" t="e">
        <f t="shared" si="15"/>
        <v>#VALUE!</v>
      </c>
      <c r="J456" s="13"/>
      <c r="K456" s="13"/>
      <c r="L456" s="13"/>
    </row>
    <row r="457" spans="1:12" ht="15" hidden="1" customHeight="1" x14ac:dyDescent="0.3">
      <c r="A457" s="124" t="s">
        <v>294</v>
      </c>
      <c r="B457" s="125" t="s">
        <v>295</v>
      </c>
      <c r="C457" s="126">
        <f>SUBTOTAL(9,C458:C463)</f>
        <v>357100</v>
      </c>
      <c r="D457" s="126">
        <f>SUBTOTAL(9,D458:D463)</f>
        <v>400500</v>
      </c>
      <c r="E457" s="397">
        <f>SUBTOTAL(9,E458:E463)</f>
        <v>1384699</v>
      </c>
      <c r="F457" s="126">
        <f>G457-D457</f>
        <v>-400500</v>
      </c>
      <c r="G457" s="126">
        <f>SUBTOTAL(9,G458:G463)</f>
        <v>0</v>
      </c>
      <c r="H457" s="215">
        <f t="shared" si="14"/>
        <v>387.76225147017641</v>
      </c>
      <c r="I457" s="216">
        <f t="shared" si="15"/>
        <v>345.74257178526841</v>
      </c>
      <c r="J457" s="18">
        <f>SUBTOTAL(9,J458:J463)</f>
        <v>33500</v>
      </c>
      <c r="K457" s="18">
        <f>SUBTOTAL(9,K458:K463)</f>
        <v>33500</v>
      </c>
      <c r="L457" s="18">
        <f>SUBTOTAL(9,L458:L463)</f>
        <v>0</v>
      </c>
    </row>
    <row r="458" spans="1:12" ht="22.5" hidden="1" customHeight="1" x14ac:dyDescent="0.3">
      <c r="A458" s="102"/>
      <c r="B458" s="103"/>
      <c r="C458" s="104"/>
      <c r="D458" s="123"/>
      <c r="E458" s="396"/>
      <c r="F458" s="123"/>
      <c r="G458" s="123"/>
      <c r="H458" s="215" t="e">
        <f t="shared" si="14"/>
        <v>#VALUE!</v>
      </c>
      <c r="I458" s="216" t="e">
        <f t="shared" si="15"/>
        <v>#VALUE!</v>
      </c>
      <c r="J458" s="70"/>
      <c r="K458" s="70"/>
      <c r="L458" s="70"/>
    </row>
    <row r="459" spans="1:12" ht="15" hidden="1" customHeight="1" x14ac:dyDescent="0.3">
      <c r="A459" s="131" t="s">
        <v>294</v>
      </c>
      <c r="B459" s="132" t="s">
        <v>295</v>
      </c>
      <c r="C459" s="123">
        <f>SUBTOTAL(9,C460:C462)</f>
        <v>357100</v>
      </c>
      <c r="D459" s="123">
        <f>SUBTOTAL(9,D460:D462)</f>
        <v>400500</v>
      </c>
      <c r="E459" s="396">
        <f>SUBTOTAL(9,E460:E462)</f>
        <v>1384699</v>
      </c>
      <c r="F459" s="123">
        <f>G459-D459</f>
        <v>-400500</v>
      </c>
      <c r="G459" s="123">
        <f>SUBTOTAL(9,G460:G462)</f>
        <v>0</v>
      </c>
      <c r="H459" s="215">
        <f t="shared" si="14"/>
        <v>387.76225147017641</v>
      </c>
      <c r="I459" s="216">
        <f t="shared" si="15"/>
        <v>345.74257178526841</v>
      </c>
      <c r="J459" s="70">
        <f>SUBTOTAL(9,J460:J462)</f>
        <v>33500</v>
      </c>
      <c r="K459" s="70">
        <f>SUBTOTAL(9,K460:K462)</f>
        <v>33500</v>
      </c>
      <c r="L459" s="70">
        <f>SUBTOTAL(9,L460:L462)</f>
        <v>0</v>
      </c>
    </row>
    <row r="460" spans="1:12" ht="30" hidden="1" customHeight="1" x14ac:dyDescent="0.3">
      <c r="A460" s="102"/>
      <c r="B460" s="103"/>
      <c r="C460" s="104"/>
      <c r="D460" s="133"/>
      <c r="E460" s="398"/>
      <c r="F460" s="133"/>
      <c r="G460" s="89"/>
      <c r="H460" s="215" t="e">
        <f t="shared" si="14"/>
        <v>#VALUE!</v>
      </c>
      <c r="I460" s="216" t="e">
        <f t="shared" si="15"/>
        <v>#VALUE!</v>
      </c>
      <c r="J460" s="13"/>
      <c r="K460" s="13"/>
      <c r="L460" s="13"/>
    </row>
    <row r="461" spans="1:12" ht="15" customHeight="1" x14ac:dyDescent="0.3">
      <c r="A461" s="167" t="s">
        <v>294</v>
      </c>
      <c r="B461" s="168" t="s">
        <v>295</v>
      </c>
      <c r="C461" s="169">
        <v>357100</v>
      </c>
      <c r="D461" s="169">
        <v>400500</v>
      </c>
      <c r="E461" s="399">
        <v>1384699</v>
      </c>
      <c r="F461" s="169">
        <f>G461-D461</f>
        <v>-400500</v>
      </c>
      <c r="G461" s="169"/>
      <c r="H461" s="239">
        <f t="shared" si="14"/>
        <v>387.76225147017641</v>
      </c>
      <c r="I461" s="400">
        <f t="shared" si="15"/>
        <v>345.74257178526841</v>
      </c>
      <c r="J461" s="3">
        <v>33500</v>
      </c>
      <c r="K461" s="24">
        <v>33500</v>
      </c>
      <c r="L461" s="24">
        <v>0</v>
      </c>
    </row>
    <row r="462" spans="1:12" hidden="1" x14ac:dyDescent="0.3">
      <c r="A462" s="102"/>
      <c r="B462" s="103"/>
      <c r="C462" s="104"/>
      <c r="D462" s="136"/>
      <c r="E462" s="277"/>
      <c r="F462" s="136"/>
      <c r="G462" s="136"/>
      <c r="H462" s="215" t="e">
        <f t="shared" si="14"/>
        <v>#VALUE!</v>
      </c>
      <c r="I462" s="216" t="e">
        <f t="shared" si="15"/>
        <v>#VALUE!</v>
      </c>
      <c r="J462" s="3"/>
      <c r="K462" s="3"/>
      <c r="L462" s="3"/>
    </row>
    <row r="463" spans="1:12" hidden="1" x14ac:dyDescent="0.3">
      <c r="A463" s="102"/>
      <c r="B463" s="103"/>
      <c r="C463" s="104"/>
      <c r="D463" s="104"/>
      <c r="E463" s="278"/>
      <c r="F463" s="104"/>
      <c r="G463" s="89"/>
      <c r="H463" s="215" t="e">
        <f t="shared" si="14"/>
        <v>#VALUE!</v>
      </c>
      <c r="I463" s="216" t="e">
        <f t="shared" si="15"/>
        <v>#VALUE!</v>
      </c>
      <c r="J463" s="13"/>
      <c r="K463" s="13"/>
      <c r="L463" s="13"/>
    </row>
    <row r="464" spans="1:12" ht="20.100000000000001" hidden="1" customHeight="1" x14ac:dyDescent="0.3">
      <c r="A464" s="102"/>
      <c r="B464" s="103"/>
      <c r="C464" s="104"/>
      <c r="D464" s="104"/>
      <c r="E464" s="278"/>
      <c r="F464" s="104"/>
      <c r="G464" s="89"/>
      <c r="H464" s="215" t="e">
        <f t="shared" si="14"/>
        <v>#VALUE!</v>
      </c>
      <c r="I464" s="216" t="e">
        <f t="shared" si="15"/>
        <v>#VALUE!</v>
      </c>
      <c r="J464" s="13"/>
      <c r="K464" s="13"/>
      <c r="L464" s="13"/>
    </row>
    <row r="465" spans="1:12" ht="20.100000000000001" hidden="1" customHeight="1" x14ac:dyDescent="0.3">
      <c r="A465" s="102"/>
      <c r="B465" s="103"/>
      <c r="C465" s="104"/>
      <c r="D465" s="104"/>
      <c r="E465" s="278"/>
      <c r="F465" s="104"/>
      <c r="G465" s="89"/>
      <c r="H465" s="215" t="e">
        <f t="shared" si="14"/>
        <v>#VALUE!</v>
      </c>
      <c r="I465" s="216" t="e">
        <f t="shared" si="15"/>
        <v>#VALUE!</v>
      </c>
      <c r="J465" s="13"/>
      <c r="K465" s="13"/>
      <c r="L465" s="13"/>
    </row>
    <row r="466" spans="1:12" ht="20.100000000000001" hidden="1" customHeight="1" x14ac:dyDescent="0.3">
      <c r="A466" s="102"/>
      <c r="B466" s="103"/>
      <c r="C466" s="104"/>
      <c r="D466" s="104"/>
      <c r="E466" s="278"/>
      <c r="F466" s="104"/>
      <c r="G466" s="89"/>
      <c r="H466" s="215" t="e">
        <f t="shared" si="14"/>
        <v>#VALUE!</v>
      </c>
      <c r="I466" s="216" t="e">
        <f t="shared" si="15"/>
        <v>#VALUE!</v>
      </c>
      <c r="J466" s="13"/>
      <c r="K466" s="13"/>
      <c r="L466" s="13"/>
    </row>
    <row r="467" spans="1:12" ht="20.100000000000001" hidden="1" customHeight="1" x14ac:dyDescent="0.3">
      <c r="A467" s="102"/>
      <c r="B467" s="103"/>
      <c r="C467" s="104"/>
      <c r="D467" s="104"/>
      <c r="E467" s="278"/>
      <c r="F467" s="104"/>
      <c r="G467" s="89"/>
      <c r="H467" s="215" t="e">
        <f t="shared" si="14"/>
        <v>#VALUE!</v>
      </c>
      <c r="I467" s="216" t="e">
        <f t="shared" si="15"/>
        <v>#VALUE!</v>
      </c>
      <c r="J467" s="13"/>
      <c r="K467" s="13"/>
      <c r="L467" s="13"/>
    </row>
    <row r="468" spans="1:12" ht="20.100000000000001" hidden="1" customHeight="1" x14ac:dyDescent="0.3">
      <c r="A468" s="102"/>
      <c r="B468" s="103"/>
      <c r="C468" s="104"/>
      <c r="D468" s="104"/>
      <c r="E468" s="278"/>
      <c r="F468" s="104"/>
      <c r="G468" s="89"/>
      <c r="H468" s="215" t="e">
        <f t="shared" si="14"/>
        <v>#VALUE!</v>
      </c>
      <c r="I468" s="216" t="e">
        <f t="shared" si="15"/>
        <v>#VALUE!</v>
      </c>
      <c r="J468" s="13"/>
      <c r="K468" s="13"/>
      <c r="L468" s="13"/>
    </row>
    <row r="469" spans="1:12" s="11" customFormat="1" ht="15" hidden="1" customHeight="1" x14ac:dyDescent="0.3">
      <c r="A469" s="92" t="s">
        <v>296</v>
      </c>
      <c r="B469" s="93" t="s">
        <v>297</v>
      </c>
      <c r="C469" s="94">
        <f>SUBTOTAL(9,C470:C490)</f>
        <v>0</v>
      </c>
      <c r="D469" s="94">
        <f>SUBTOTAL(9,D470:D490)</f>
        <v>300000</v>
      </c>
      <c r="E469" s="387">
        <f>SUBTOTAL(9,E470:E490)</f>
        <v>15000</v>
      </c>
      <c r="F469" s="94">
        <f>G469-D469</f>
        <v>-300000</v>
      </c>
      <c r="G469" s="94">
        <f>SUBTOTAL(9,G470:G490)</f>
        <v>0</v>
      </c>
      <c r="H469" s="215" t="e">
        <f t="shared" si="14"/>
        <v>#VALUE!</v>
      </c>
      <c r="I469" s="216">
        <f t="shared" si="15"/>
        <v>5</v>
      </c>
      <c r="J469" s="10">
        <f>SUBTOTAL(9,J470:J490)</f>
        <v>300000</v>
      </c>
      <c r="K469" s="10">
        <f>SUBTOTAL(9,K470:K490)</f>
        <v>300000</v>
      </c>
      <c r="L469" s="10">
        <f>SUBTOTAL(9,L470:L490)</f>
        <v>0</v>
      </c>
    </row>
    <row r="470" spans="1:12" ht="30" hidden="1" customHeight="1" x14ac:dyDescent="0.3">
      <c r="A470" s="102"/>
      <c r="B470" s="165"/>
      <c r="C470" s="166"/>
      <c r="D470" s="166"/>
      <c r="E470" s="388"/>
      <c r="F470" s="166"/>
      <c r="G470" s="89"/>
      <c r="H470" s="215" t="e">
        <f t="shared" ref="H470:H527" si="16">IF(C470&lt;&gt;0,E470/C470,"-")*100</f>
        <v>#VALUE!</v>
      </c>
      <c r="I470" s="216" t="e">
        <f t="shared" ref="I470:I527" si="17">IF(D470&lt;&gt;0,E470/D470,"-")*100</f>
        <v>#VALUE!</v>
      </c>
      <c r="J470" s="13"/>
      <c r="K470" s="13"/>
      <c r="L470" s="13"/>
    </row>
    <row r="471" spans="1:12" s="11" customFormat="1" ht="15" hidden="1" customHeight="1" x14ac:dyDescent="0.3">
      <c r="A471" s="97" t="s">
        <v>296</v>
      </c>
      <c r="B471" s="98" t="s">
        <v>297</v>
      </c>
      <c r="C471" s="99">
        <f>SUBTOTAL(9,C472:C489)</f>
        <v>0</v>
      </c>
      <c r="D471" s="99">
        <f>SUBTOTAL(9,D472:D489)</f>
        <v>300000</v>
      </c>
      <c r="E471" s="389">
        <f>SUBTOTAL(9,E472:E489)</f>
        <v>15000</v>
      </c>
      <c r="F471" s="99">
        <f>G471-D471</f>
        <v>-300000</v>
      </c>
      <c r="G471" s="99">
        <f>SUBTOTAL(9,G472:G489)</f>
        <v>0</v>
      </c>
      <c r="H471" s="215" t="e">
        <f t="shared" si="16"/>
        <v>#VALUE!</v>
      </c>
      <c r="I471" s="216">
        <f t="shared" si="17"/>
        <v>5</v>
      </c>
      <c r="J471" s="15">
        <f>SUBTOTAL(9,J472:J489)</f>
        <v>300000</v>
      </c>
      <c r="K471" s="15">
        <f>SUBTOTAL(9,K472:K489)</f>
        <v>300000</v>
      </c>
      <c r="L471" s="15">
        <f>SUBTOTAL(9,L472:L489)</f>
        <v>0</v>
      </c>
    </row>
    <row r="472" spans="1:12" ht="30" hidden="1" customHeight="1" x14ac:dyDescent="0.3">
      <c r="A472" s="102"/>
      <c r="B472" s="103"/>
      <c r="C472" s="104"/>
      <c r="D472" s="105"/>
      <c r="E472" s="390"/>
      <c r="F472" s="105"/>
      <c r="G472" s="89"/>
      <c r="H472" s="215" t="e">
        <f t="shared" si="16"/>
        <v>#VALUE!</v>
      </c>
      <c r="I472" s="216" t="e">
        <f t="shared" si="17"/>
        <v>#VALUE!</v>
      </c>
      <c r="J472" s="13"/>
      <c r="K472" s="13"/>
      <c r="L472" s="13"/>
    </row>
    <row r="473" spans="1:12" ht="15" hidden="1" customHeight="1" x14ac:dyDescent="0.3">
      <c r="A473" s="106" t="s">
        <v>296</v>
      </c>
      <c r="B473" s="107" t="s">
        <v>297</v>
      </c>
      <c r="C473" s="108">
        <f>SUBTOTAL(9,C474:C488)</f>
        <v>0</v>
      </c>
      <c r="D473" s="108">
        <f>SUBTOTAL(9,D474:D488)</f>
        <v>300000</v>
      </c>
      <c r="E473" s="391">
        <f>SUBTOTAL(9,E474:E488)</f>
        <v>15000</v>
      </c>
      <c r="F473" s="108">
        <f>G473-D473</f>
        <v>-300000</v>
      </c>
      <c r="G473" s="108">
        <f>SUBTOTAL(9,G474:G488)</f>
        <v>0</v>
      </c>
      <c r="H473" s="215" t="e">
        <f t="shared" si="16"/>
        <v>#VALUE!</v>
      </c>
      <c r="I473" s="216">
        <f t="shared" si="17"/>
        <v>5</v>
      </c>
      <c r="J473" s="17">
        <f>SUBTOTAL(9,J474:J488)</f>
        <v>300000</v>
      </c>
      <c r="K473" s="17">
        <f>SUBTOTAL(9,K474:K488)</f>
        <v>300000</v>
      </c>
      <c r="L473" s="17">
        <f>SUBTOTAL(9,L474:L488)</f>
        <v>0</v>
      </c>
    </row>
    <row r="474" spans="1:12" ht="30" hidden="1" customHeight="1" x14ac:dyDescent="0.3">
      <c r="A474" s="102"/>
      <c r="B474" s="103"/>
      <c r="C474" s="104"/>
      <c r="D474" s="111"/>
      <c r="E474" s="392"/>
      <c r="F474" s="111"/>
      <c r="G474" s="89"/>
      <c r="H474" s="215" t="e">
        <f t="shared" si="16"/>
        <v>#VALUE!</v>
      </c>
      <c r="I474" s="216" t="e">
        <f t="shared" si="17"/>
        <v>#VALUE!</v>
      </c>
      <c r="J474" s="13"/>
      <c r="K474" s="13"/>
      <c r="L474" s="13"/>
    </row>
    <row r="475" spans="1:12" ht="15" hidden="1" customHeight="1" x14ac:dyDescent="0.3">
      <c r="A475" s="112" t="s">
        <v>296</v>
      </c>
      <c r="B475" s="113" t="s">
        <v>297</v>
      </c>
      <c r="C475" s="114">
        <f>SUBTOTAL(9,C476:C487)</f>
        <v>0</v>
      </c>
      <c r="D475" s="114">
        <f>SUBTOTAL(9,D476:D487)</f>
        <v>300000</v>
      </c>
      <c r="E475" s="393">
        <f>SUBTOTAL(9,E476:E487)</f>
        <v>15000</v>
      </c>
      <c r="F475" s="114">
        <f>G475-D475</f>
        <v>-300000</v>
      </c>
      <c r="G475" s="114">
        <f>SUBTOTAL(9,G476:G487)</f>
        <v>0</v>
      </c>
      <c r="H475" s="215" t="e">
        <f t="shared" si="16"/>
        <v>#VALUE!</v>
      </c>
      <c r="I475" s="216">
        <f t="shared" si="17"/>
        <v>5</v>
      </c>
      <c r="J475" s="20">
        <f>SUBTOTAL(9,J476:J487)</f>
        <v>300000</v>
      </c>
      <c r="K475" s="20">
        <f>SUBTOTAL(9,K476:K487)</f>
        <v>300000</v>
      </c>
      <c r="L475" s="20">
        <f>SUBTOTAL(9,L476:L487)</f>
        <v>0</v>
      </c>
    </row>
    <row r="476" spans="1:12" ht="30" hidden="1" customHeight="1" x14ac:dyDescent="0.3">
      <c r="A476" s="102"/>
      <c r="B476" s="103"/>
      <c r="C476" s="104"/>
      <c r="D476" s="117"/>
      <c r="E476" s="394"/>
      <c r="F476" s="117"/>
      <c r="G476" s="89"/>
      <c r="H476" s="215" t="e">
        <f t="shared" si="16"/>
        <v>#VALUE!</v>
      </c>
      <c r="I476" s="216" t="e">
        <f t="shared" si="17"/>
        <v>#VALUE!</v>
      </c>
      <c r="J476" s="13"/>
      <c r="K476" s="13"/>
      <c r="L476" s="13"/>
    </row>
    <row r="477" spans="1:12" ht="15" hidden="1" customHeight="1" x14ac:dyDescent="0.3">
      <c r="A477" s="118" t="s">
        <v>296</v>
      </c>
      <c r="B477" s="119" t="s">
        <v>297</v>
      </c>
      <c r="C477" s="120">
        <f>SUBTOTAL(9,C478:C486)</f>
        <v>0</v>
      </c>
      <c r="D477" s="120">
        <f>SUBTOTAL(9,D478:D486)</f>
        <v>300000</v>
      </c>
      <c r="E477" s="395">
        <f>SUBTOTAL(9,E478:E486)</f>
        <v>15000</v>
      </c>
      <c r="F477" s="120">
        <f>G477-D477</f>
        <v>-300000</v>
      </c>
      <c r="G477" s="120">
        <f>SUBTOTAL(9,G478:G486)</f>
        <v>0</v>
      </c>
      <c r="H477" s="215" t="e">
        <f t="shared" si="16"/>
        <v>#VALUE!</v>
      </c>
      <c r="I477" s="216">
        <f t="shared" si="17"/>
        <v>5</v>
      </c>
      <c r="J477" s="21">
        <f>SUBTOTAL(9,J478:J486)</f>
        <v>300000</v>
      </c>
      <c r="K477" s="21">
        <f>SUBTOTAL(9,K478:K486)</f>
        <v>300000</v>
      </c>
      <c r="L477" s="21">
        <f>SUBTOTAL(9,L478:L486)</f>
        <v>0</v>
      </c>
    </row>
    <row r="478" spans="1:12" ht="30" hidden="1" customHeight="1" x14ac:dyDescent="0.3">
      <c r="A478" s="102"/>
      <c r="B478" s="103"/>
      <c r="C478" s="104"/>
      <c r="D478" s="123"/>
      <c r="E478" s="396"/>
      <c r="F478" s="123"/>
      <c r="G478" s="89"/>
      <c r="H478" s="215" t="e">
        <f t="shared" si="16"/>
        <v>#VALUE!</v>
      </c>
      <c r="I478" s="216" t="e">
        <f t="shared" si="17"/>
        <v>#VALUE!</v>
      </c>
      <c r="J478" s="13"/>
      <c r="K478" s="13"/>
      <c r="L478" s="13"/>
    </row>
    <row r="479" spans="1:12" ht="15" hidden="1" customHeight="1" x14ac:dyDescent="0.3">
      <c r="A479" s="124" t="s">
        <v>296</v>
      </c>
      <c r="B479" s="125" t="s">
        <v>297</v>
      </c>
      <c r="C479" s="126">
        <f>SUBTOTAL(9,C480:C485)</f>
        <v>0</v>
      </c>
      <c r="D479" s="126">
        <f>SUBTOTAL(9,D480:D485)</f>
        <v>300000</v>
      </c>
      <c r="E479" s="397">
        <f>SUBTOTAL(9,E480:E485)</f>
        <v>15000</v>
      </c>
      <c r="F479" s="126">
        <f>G479-D479</f>
        <v>-300000</v>
      </c>
      <c r="G479" s="126">
        <f>SUBTOTAL(9,G480:G485)</f>
        <v>0</v>
      </c>
      <c r="H479" s="215" t="e">
        <f t="shared" si="16"/>
        <v>#VALUE!</v>
      </c>
      <c r="I479" s="216">
        <f t="shared" si="17"/>
        <v>5</v>
      </c>
      <c r="J479" s="18">
        <f>SUBTOTAL(9,J480:J485)</f>
        <v>300000</v>
      </c>
      <c r="K479" s="18">
        <f>SUBTOTAL(9,K480:K485)</f>
        <v>300000</v>
      </c>
      <c r="L479" s="18">
        <f>SUBTOTAL(9,L480:L485)</f>
        <v>0</v>
      </c>
    </row>
    <row r="480" spans="1:12" ht="22.5" hidden="1" customHeight="1" x14ac:dyDescent="0.3">
      <c r="A480" s="102"/>
      <c r="B480" s="103"/>
      <c r="C480" s="104"/>
      <c r="D480" s="123"/>
      <c r="E480" s="396"/>
      <c r="F480" s="123"/>
      <c r="G480" s="123"/>
      <c r="H480" s="215" t="e">
        <f t="shared" si="16"/>
        <v>#VALUE!</v>
      </c>
      <c r="I480" s="216" t="e">
        <f t="shared" si="17"/>
        <v>#VALUE!</v>
      </c>
      <c r="J480" s="70"/>
      <c r="K480" s="70"/>
      <c r="L480" s="70"/>
    </row>
    <row r="481" spans="1:12" ht="15" hidden="1" customHeight="1" x14ac:dyDescent="0.3">
      <c r="A481" s="131" t="s">
        <v>296</v>
      </c>
      <c r="B481" s="132" t="s">
        <v>297</v>
      </c>
      <c r="C481" s="123">
        <f>SUBTOTAL(9,C482:C484)</f>
        <v>0</v>
      </c>
      <c r="D481" s="123">
        <f>SUBTOTAL(9,D482:D484)</f>
        <v>300000</v>
      </c>
      <c r="E481" s="396">
        <f>SUBTOTAL(9,E482:E484)</f>
        <v>15000</v>
      </c>
      <c r="F481" s="123">
        <f>G481-D481</f>
        <v>-300000</v>
      </c>
      <c r="G481" s="123">
        <f>SUBTOTAL(9,G482:G484)</f>
        <v>0</v>
      </c>
      <c r="H481" s="215" t="e">
        <f t="shared" si="16"/>
        <v>#VALUE!</v>
      </c>
      <c r="I481" s="216">
        <f t="shared" si="17"/>
        <v>5</v>
      </c>
      <c r="J481" s="70">
        <f>SUBTOTAL(9,J482:J484)</f>
        <v>300000</v>
      </c>
      <c r="K481" s="70">
        <f>SUBTOTAL(9,K482:K484)</f>
        <v>300000</v>
      </c>
      <c r="L481" s="70">
        <f>SUBTOTAL(9,L482:L484)</f>
        <v>0</v>
      </c>
    </row>
    <row r="482" spans="1:12" ht="30" hidden="1" customHeight="1" x14ac:dyDescent="0.3">
      <c r="A482" s="102"/>
      <c r="B482" s="103"/>
      <c r="C482" s="104"/>
      <c r="D482" s="133"/>
      <c r="E482" s="398"/>
      <c r="F482" s="133"/>
      <c r="G482" s="89"/>
      <c r="H482" s="215" t="e">
        <f t="shared" si="16"/>
        <v>#VALUE!</v>
      </c>
      <c r="I482" s="216" t="e">
        <f t="shared" si="17"/>
        <v>#VALUE!</v>
      </c>
      <c r="J482" s="13"/>
      <c r="K482" s="13"/>
      <c r="L482" s="13"/>
    </row>
    <row r="483" spans="1:12" ht="15" customHeight="1" x14ac:dyDescent="0.3">
      <c r="A483" s="134" t="s">
        <v>296</v>
      </c>
      <c r="B483" s="135" t="s">
        <v>297</v>
      </c>
      <c r="C483" s="136">
        <v>0</v>
      </c>
      <c r="D483" s="136">
        <v>300000</v>
      </c>
      <c r="E483" s="277">
        <v>15000</v>
      </c>
      <c r="F483" s="136">
        <f>G483-D483</f>
        <v>-300000</v>
      </c>
      <c r="G483" s="136"/>
      <c r="H483" s="215" t="s">
        <v>486</v>
      </c>
      <c r="I483" s="216">
        <f t="shared" si="17"/>
        <v>5</v>
      </c>
      <c r="J483" s="3">
        <v>300000</v>
      </c>
      <c r="K483" s="24">
        <v>300000</v>
      </c>
      <c r="L483" s="24">
        <v>0</v>
      </c>
    </row>
    <row r="484" spans="1:12" hidden="1" x14ac:dyDescent="0.3">
      <c r="A484" s="102"/>
      <c r="B484" s="103"/>
      <c r="C484" s="104"/>
      <c r="D484" s="136"/>
      <c r="E484" s="277"/>
      <c r="F484" s="136"/>
      <c r="G484" s="136"/>
      <c r="H484" s="215" t="e">
        <f t="shared" si="16"/>
        <v>#VALUE!</v>
      </c>
      <c r="I484" s="216" t="e">
        <f t="shared" si="17"/>
        <v>#VALUE!</v>
      </c>
      <c r="J484" s="3"/>
      <c r="K484" s="3"/>
      <c r="L484" s="3"/>
    </row>
    <row r="485" spans="1:12" hidden="1" x14ac:dyDescent="0.3">
      <c r="A485" s="102"/>
      <c r="B485" s="103"/>
      <c r="C485" s="104"/>
      <c r="D485" s="104"/>
      <c r="E485" s="278"/>
      <c r="F485" s="104"/>
      <c r="G485" s="89"/>
      <c r="H485" s="215" t="e">
        <f t="shared" si="16"/>
        <v>#VALUE!</v>
      </c>
      <c r="I485" s="216" t="e">
        <f t="shared" si="17"/>
        <v>#VALUE!</v>
      </c>
      <c r="J485" s="13"/>
      <c r="K485" s="13"/>
      <c r="L485" s="13"/>
    </row>
    <row r="486" spans="1:12" ht="20.100000000000001" hidden="1" customHeight="1" x14ac:dyDescent="0.3">
      <c r="A486" s="102"/>
      <c r="B486" s="103"/>
      <c r="C486" s="104"/>
      <c r="D486" s="104"/>
      <c r="E486" s="278"/>
      <c r="F486" s="104"/>
      <c r="G486" s="89"/>
      <c r="H486" s="215" t="e">
        <f t="shared" si="16"/>
        <v>#VALUE!</v>
      </c>
      <c r="I486" s="216" t="e">
        <f t="shared" si="17"/>
        <v>#VALUE!</v>
      </c>
      <c r="J486" s="13"/>
      <c r="K486" s="13"/>
      <c r="L486" s="13"/>
    </row>
    <row r="487" spans="1:12" ht="20.100000000000001" hidden="1" customHeight="1" x14ac:dyDescent="0.3">
      <c r="A487" s="102"/>
      <c r="B487" s="103"/>
      <c r="C487" s="104"/>
      <c r="D487" s="104"/>
      <c r="E487" s="278"/>
      <c r="F487" s="104"/>
      <c r="G487" s="89"/>
      <c r="H487" s="215" t="e">
        <f t="shared" si="16"/>
        <v>#VALUE!</v>
      </c>
      <c r="I487" s="216" t="e">
        <f t="shared" si="17"/>
        <v>#VALUE!</v>
      </c>
      <c r="J487" s="13"/>
      <c r="K487" s="13"/>
      <c r="L487" s="13"/>
    </row>
    <row r="488" spans="1:12" ht="20.100000000000001" hidden="1" customHeight="1" x14ac:dyDescent="0.3">
      <c r="A488" s="102"/>
      <c r="B488" s="103"/>
      <c r="C488" s="104"/>
      <c r="D488" s="104"/>
      <c r="E488" s="278"/>
      <c r="F488" s="104"/>
      <c r="G488" s="89"/>
      <c r="H488" s="215" t="e">
        <f t="shared" si="16"/>
        <v>#VALUE!</v>
      </c>
      <c r="I488" s="216" t="e">
        <f t="shared" si="17"/>
        <v>#VALUE!</v>
      </c>
      <c r="J488" s="13"/>
      <c r="K488" s="13"/>
      <c r="L488" s="13"/>
    </row>
    <row r="489" spans="1:12" ht="20.100000000000001" hidden="1" customHeight="1" x14ac:dyDescent="0.3">
      <c r="A489" s="102"/>
      <c r="B489" s="103"/>
      <c r="C489" s="104"/>
      <c r="D489" s="104"/>
      <c r="E489" s="278"/>
      <c r="F489" s="104"/>
      <c r="G489" s="89"/>
      <c r="H489" s="215" t="e">
        <f t="shared" si="16"/>
        <v>#VALUE!</v>
      </c>
      <c r="I489" s="216" t="e">
        <f t="shared" si="17"/>
        <v>#VALUE!</v>
      </c>
      <c r="J489" s="13"/>
      <c r="K489" s="13"/>
      <c r="L489" s="13"/>
    </row>
    <row r="490" spans="1:12" ht="20.100000000000001" hidden="1" customHeight="1" x14ac:dyDescent="0.3">
      <c r="A490" s="102"/>
      <c r="B490" s="103"/>
      <c r="C490" s="104"/>
      <c r="D490" s="104"/>
      <c r="E490" s="278"/>
      <c r="F490" s="104"/>
      <c r="G490" s="89"/>
      <c r="H490" s="215" t="e">
        <f t="shared" si="16"/>
        <v>#VALUE!</v>
      </c>
      <c r="I490" s="216" t="e">
        <f t="shared" si="17"/>
        <v>#VALUE!</v>
      </c>
      <c r="J490" s="13"/>
      <c r="K490" s="13"/>
      <c r="L490" s="13"/>
    </row>
    <row r="491" spans="1:12" s="11" customFormat="1" ht="15" hidden="1" customHeight="1" x14ac:dyDescent="0.3">
      <c r="A491" s="92" t="s">
        <v>298</v>
      </c>
      <c r="B491" s="93" t="s">
        <v>299</v>
      </c>
      <c r="C491" s="94">
        <f>SUBTOTAL(9,C492:C512)</f>
        <v>200</v>
      </c>
      <c r="D491" s="94">
        <f>SUBTOTAL(9,D492:D512)</f>
        <v>71000</v>
      </c>
      <c r="E491" s="387">
        <f>SUBTOTAL(9,E492:E512)</f>
        <v>0</v>
      </c>
      <c r="F491" s="94">
        <f>G491-D491</f>
        <v>-71000</v>
      </c>
      <c r="G491" s="94">
        <f>SUBTOTAL(9,G492:G512)</f>
        <v>0</v>
      </c>
      <c r="H491" s="215">
        <f t="shared" si="16"/>
        <v>0</v>
      </c>
      <c r="I491" s="216">
        <f t="shared" si="17"/>
        <v>0</v>
      </c>
      <c r="J491" s="10">
        <f>SUBTOTAL(9,J492:J512)</f>
        <v>71000</v>
      </c>
      <c r="K491" s="10">
        <f>SUBTOTAL(9,K492:K512)</f>
        <v>71000</v>
      </c>
      <c r="L491" s="10">
        <f>SUBTOTAL(9,L492:L512)</f>
        <v>0</v>
      </c>
    </row>
    <row r="492" spans="1:12" ht="30" hidden="1" customHeight="1" x14ac:dyDescent="0.3">
      <c r="A492" s="102"/>
      <c r="B492" s="165"/>
      <c r="C492" s="166"/>
      <c r="D492" s="166"/>
      <c r="E492" s="388"/>
      <c r="F492" s="166"/>
      <c r="G492" s="89"/>
      <c r="H492" s="215" t="e">
        <f t="shared" si="16"/>
        <v>#VALUE!</v>
      </c>
      <c r="I492" s="216" t="e">
        <f t="shared" si="17"/>
        <v>#VALUE!</v>
      </c>
      <c r="J492" s="13"/>
      <c r="K492" s="13"/>
      <c r="L492" s="13"/>
    </row>
    <row r="493" spans="1:12" s="11" customFormat="1" ht="15" hidden="1" customHeight="1" x14ac:dyDescent="0.3">
      <c r="A493" s="97" t="s">
        <v>298</v>
      </c>
      <c r="B493" s="98" t="s">
        <v>299</v>
      </c>
      <c r="C493" s="99">
        <f>SUBTOTAL(9,C494:C511)</f>
        <v>200</v>
      </c>
      <c r="D493" s="99">
        <f>SUBTOTAL(9,D494:D511)</f>
        <v>71000</v>
      </c>
      <c r="E493" s="389">
        <f>SUBTOTAL(9,E494:E511)</f>
        <v>0</v>
      </c>
      <c r="F493" s="99">
        <f>G493-D493</f>
        <v>-71000</v>
      </c>
      <c r="G493" s="99">
        <f>SUBTOTAL(9,G494:G511)</f>
        <v>0</v>
      </c>
      <c r="H493" s="215">
        <f t="shared" si="16"/>
        <v>0</v>
      </c>
      <c r="I493" s="216">
        <f t="shared" si="17"/>
        <v>0</v>
      </c>
      <c r="J493" s="15">
        <f>SUBTOTAL(9,J494:J511)</f>
        <v>71000</v>
      </c>
      <c r="K493" s="15">
        <f>SUBTOTAL(9,K494:K511)</f>
        <v>71000</v>
      </c>
      <c r="L493" s="15">
        <f>SUBTOTAL(9,L494:L511)</f>
        <v>0</v>
      </c>
    </row>
    <row r="494" spans="1:12" ht="30" hidden="1" customHeight="1" x14ac:dyDescent="0.3">
      <c r="A494" s="102"/>
      <c r="B494" s="103"/>
      <c r="C494" s="104"/>
      <c r="D494" s="105"/>
      <c r="E494" s="390"/>
      <c r="F494" s="105"/>
      <c r="G494" s="89"/>
      <c r="H494" s="215" t="e">
        <f t="shared" si="16"/>
        <v>#VALUE!</v>
      </c>
      <c r="I494" s="216" t="e">
        <f t="shared" si="17"/>
        <v>#VALUE!</v>
      </c>
      <c r="J494" s="13"/>
      <c r="K494" s="13"/>
      <c r="L494" s="13"/>
    </row>
    <row r="495" spans="1:12" ht="15" hidden="1" customHeight="1" x14ac:dyDescent="0.3">
      <c r="A495" s="106" t="s">
        <v>298</v>
      </c>
      <c r="B495" s="107" t="s">
        <v>299</v>
      </c>
      <c r="C495" s="108">
        <f>SUBTOTAL(9,C496:C510)</f>
        <v>200</v>
      </c>
      <c r="D495" s="108">
        <f>SUBTOTAL(9,D496:D510)</f>
        <v>71000</v>
      </c>
      <c r="E495" s="391">
        <f>SUBTOTAL(9,E496:E510)</f>
        <v>0</v>
      </c>
      <c r="F495" s="108">
        <f>G495-D495</f>
        <v>-71000</v>
      </c>
      <c r="G495" s="108">
        <f>SUBTOTAL(9,G496:G510)</f>
        <v>0</v>
      </c>
      <c r="H495" s="215">
        <f t="shared" si="16"/>
        <v>0</v>
      </c>
      <c r="I495" s="216">
        <f t="shared" si="17"/>
        <v>0</v>
      </c>
      <c r="J495" s="17">
        <f>SUBTOTAL(9,J496:J510)</f>
        <v>71000</v>
      </c>
      <c r="K495" s="17">
        <f>SUBTOTAL(9,K496:K510)</f>
        <v>71000</v>
      </c>
      <c r="L495" s="17">
        <f>SUBTOTAL(9,L496:L510)</f>
        <v>0</v>
      </c>
    </row>
    <row r="496" spans="1:12" ht="30" hidden="1" customHeight="1" x14ac:dyDescent="0.3">
      <c r="A496" s="102"/>
      <c r="B496" s="103"/>
      <c r="C496" s="104"/>
      <c r="D496" s="111"/>
      <c r="E496" s="392"/>
      <c r="F496" s="111"/>
      <c r="G496" s="89"/>
      <c r="H496" s="215" t="e">
        <f t="shared" si="16"/>
        <v>#VALUE!</v>
      </c>
      <c r="I496" s="216" t="e">
        <f t="shared" si="17"/>
        <v>#VALUE!</v>
      </c>
      <c r="J496" s="13"/>
      <c r="K496" s="13"/>
      <c r="L496" s="13"/>
    </row>
    <row r="497" spans="1:12" ht="15" hidden="1" customHeight="1" x14ac:dyDescent="0.3">
      <c r="A497" s="112" t="s">
        <v>298</v>
      </c>
      <c r="B497" s="113" t="s">
        <v>299</v>
      </c>
      <c r="C497" s="114">
        <f>SUBTOTAL(9,C498:C509)</f>
        <v>200</v>
      </c>
      <c r="D497" s="114">
        <f>SUBTOTAL(9,D498:D509)</f>
        <v>71000</v>
      </c>
      <c r="E497" s="393">
        <f>SUBTOTAL(9,E498:E509)</f>
        <v>0</v>
      </c>
      <c r="F497" s="114">
        <f>G497-D497</f>
        <v>-71000</v>
      </c>
      <c r="G497" s="114">
        <f>SUBTOTAL(9,G498:G509)</f>
        <v>0</v>
      </c>
      <c r="H497" s="215">
        <f t="shared" si="16"/>
        <v>0</v>
      </c>
      <c r="I497" s="216">
        <f t="shared" si="17"/>
        <v>0</v>
      </c>
      <c r="J497" s="20">
        <f>SUBTOTAL(9,J498:J509)</f>
        <v>71000</v>
      </c>
      <c r="K497" s="20">
        <f>SUBTOTAL(9,K498:K509)</f>
        <v>71000</v>
      </c>
      <c r="L497" s="20">
        <f>SUBTOTAL(9,L498:L509)</f>
        <v>0</v>
      </c>
    </row>
    <row r="498" spans="1:12" ht="30" hidden="1" customHeight="1" x14ac:dyDescent="0.3">
      <c r="A498" s="102"/>
      <c r="B498" s="103"/>
      <c r="C498" s="104"/>
      <c r="D498" s="117"/>
      <c r="E498" s="394"/>
      <c r="F498" s="117"/>
      <c r="G498" s="89"/>
      <c r="H498" s="215" t="e">
        <f t="shared" si="16"/>
        <v>#VALUE!</v>
      </c>
      <c r="I498" s="216" t="e">
        <f t="shared" si="17"/>
        <v>#VALUE!</v>
      </c>
      <c r="J498" s="13"/>
      <c r="K498" s="13"/>
      <c r="L498" s="13"/>
    </row>
    <row r="499" spans="1:12" ht="15" hidden="1" customHeight="1" x14ac:dyDescent="0.3">
      <c r="A499" s="118" t="s">
        <v>298</v>
      </c>
      <c r="B499" s="119" t="s">
        <v>299</v>
      </c>
      <c r="C499" s="120">
        <f>SUBTOTAL(9,C500:C508)</f>
        <v>200</v>
      </c>
      <c r="D499" s="120">
        <f>SUBTOTAL(9,D500:D508)</f>
        <v>71000</v>
      </c>
      <c r="E499" s="395">
        <f>SUBTOTAL(9,E500:E508)</f>
        <v>0</v>
      </c>
      <c r="F499" s="120">
        <f>G499-D499</f>
        <v>-71000</v>
      </c>
      <c r="G499" s="120">
        <f>SUBTOTAL(9,G500:G508)</f>
        <v>0</v>
      </c>
      <c r="H499" s="215">
        <f t="shared" si="16"/>
        <v>0</v>
      </c>
      <c r="I499" s="216">
        <f t="shared" si="17"/>
        <v>0</v>
      </c>
      <c r="J499" s="21">
        <f>SUBTOTAL(9,J500:J508)</f>
        <v>71000</v>
      </c>
      <c r="K499" s="21">
        <f>SUBTOTAL(9,K500:K508)</f>
        <v>71000</v>
      </c>
      <c r="L499" s="21">
        <f>SUBTOTAL(9,L500:L508)</f>
        <v>0</v>
      </c>
    </row>
    <row r="500" spans="1:12" ht="30" hidden="1" customHeight="1" x14ac:dyDescent="0.3">
      <c r="A500" s="102"/>
      <c r="B500" s="103"/>
      <c r="C500" s="104"/>
      <c r="D500" s="123"/>
      <c r="E500" s="396"/>
      <c r="F500" s="123"/>
      <c r="G500" s="89"/>
      <c r="H500" s="215" t="e">
        <f t="shared" si="16"/>
        <v>#VALUE!</v>
      </c>
      <c r="I500" s="216" t="e">
        <f t="shared" si="17"/>
        <v>#VALUE!</v>
      </c>
      <c r="J500" s="13"/>
      <c r="K500" s="13"/>
      <c r="L500" s="13"/>
    </row>
    <row r="501" spans="1:12" ht="15" hidden="1" customHeight="1" x14ac:dyDescent="0.3">
      <c r="A501" s="124" t="s">
        <v>298</v>
      </c>
      <c r="B501" s="125" t="s">
        <v>299</v>
      </c>
      <c r="C501" s="126">
        <f>SUBTOTAL(9,C502:C507)</f>
        <v>200</v>
      </c>
      <c r="D501" s="126">
        <f>SUBTOTAL(9,D502:D507)</f>
        <v>71000</v>
      </c>
      <c r="E501" s="397">
        <f>SUBTOTAL(9,E502:E507)</f>
        <v>0</v>
      </c>
      <c r="F501" s="126">
        <f>G501-D501</f>
        <v>-71000</v>
      </c>
      <c r="G501" s="126">
        <f>SUBTOTAL(9,G502:G507)</f>
        <v>0</v>
      </c>
      <c r="H501" s="215">
        <f t="shared" si="16"/>
        <v>0</v>
      </c>
      <c r="I501" s="216">
        <f t="shared" si="17"/>
        <v>0</v>
      </c>
      <c r="J501" s="18">
        <f>SUBTOTAL(9,J502:J507)</f>
        <v>71000</v>
      </c>
      <c r="K501" s="18">
        <f>SUBTOTAL(9,K502:K507)</f>
        <v>71000</v>
      </c>
      <c r="L501" s="18">
        <f>SUBTOTAL(9,L502:L507)</f>
        <v>0</v>
      </c>
    </row>
    <row r="502" spans="1:12" ht="22.5" hidden="1" customHeight="1" x14ac:dyDescent="0.3">
      <c r="A502" s="102"/>
      <c r="B502" s="103"/>
      <c r="C502" s="104"/>
      <c r="D502" s="123"/>
      <c r="E502" s="396"/>
      <c r="F502" s="123"/>
      <c r="G502" s="123"/>
      <c r="H502" s="215" t="e">
        <f t="shared" si="16"/>
        <v>#VALUE!</v>
      </c>
      <c r="I502" s="216" t="e">
        <f t="shared" si="17"/>
        <v>#VALUE!</v>
      </c>
      <c r="J502" s="70"/>
      <c r="K502" s="70"/>
      <c r="L502" s="70"/>
    </row>
    <row r="503" spans="1:12" ht="15" hidden="1" customHeight="1" x14ac:dyDescent="0.3">
      <c r="A503" s="131" t="s">
        <v>298</v>
      </c>
      <c r="B503" s="132" t="s">
        <v>299</v>
      </c>
      <c r="C503" s="123">
        <f>SUBTOTAL(9,C504:C506)</f>
        <v>200</v>
      </c>
      <c r="D503" s="123">
        <f>SUBTOTAL(9,D504:D506)</f>
        <v>71000</v>
      </c>
      <c r="E503" s="396">
        <f>SUBTOTAL(9,E504:E506)</f>
        <v>0</v>
      </c>
      <c r="F503" s="123">
        <f>G503-D503</f>
        <v>-71000</v>
      </c>
      <c r="G503" s="123">
        <f>SUBTOTAL(9,G504:G506)</f>
        <v>0</v>
      </c>
      <c r="H503" s="215">
        <f t="shared" si="16"/>
        <v>0</v>
      </c>
      <c r="I503" s="216">
        <f t="shared" si="17"/>
        <v>0</v>
      </c>
      <c r="J503" s="70">
        <f>SUBTOTAL(9,J504:J506)</f>
        <v>71000</v>
      </c>
      <c r="K503" s="70">
        <f>SUBTOTAL(9,K504:K506)</f>
        <v>71000</v>
      </c>
      <c r="L503" s="70">
        <f>SUBTOTAL(9,L504:L506)</f>
        <v>0</v>
      </c>
    </row>
    <row r="504" spans="1:12" ht="30" hidden="1" customHeight="1" x14ac:dyDescent="0.3">
      <c r="A504" s="102"/>
      <c r="B504" s="103"/>
      <c r="C504" s="104"/>
      <c r="D504" s="133"/>
      <c r="E504" s="398"/>
      <c r="F504" s="133"/>
      <c r="G504" s="89"/>
      <c r="H504" s="215" t="e">
        <f t="shared" si="16"/>
        <v>#VALUE!</v>
      </c>
      <c r="I504" s="216" t="e">
        <f t="shared" si="17"/>
        <v>#VALUE!</v>
      </c>
      <c r="J504" s="13"/>
      <c r="K504" s="13"/>
      <c r="L504" s="13"/>
    </row>
    <row r="505" spans="1:12" ht="15" customHeight="1" x14ac:dyDescent="0.3">
      <c r="A505" s="134" t="s">
        <v>298</v>
      </c>
      <c r="B505" s="135" t="s">
        <v>299</v>
      </c>
      <c r="C505" s="136">
        <v>200</v>
      </c>
      <c r="D505" s="136">
        <v>71000</v>
      </c>
      <c r="E505" s="277">
        <v>0</v>
      </c>
      <c r="F505" s="136">
        <f>G505-D505</f>
        <v>-71000</v>
      </c>
      <c r="G505" s="136"/>
      <c r="H505" s="215">
        <f t="shared" si="16"/>
        <v>0</v>
      </c>
      <c r="I505" s="216">
        <f t="shared" si="17"/>
        <v>0</v>
      </c>
      <c r="J505" s="3">
        <v>71000</v>
      </c>
      <c r="K505" s="24">
        <v>71000</v>
      </c>
      <c r="L505" s="24">
        <v>0</v>
      </c>
    </row>
    <row r="506" spans="1:12" hidden="1" x14ac:dyDescent="0.3">
      <c r="A506" s="102"/>
      <c r="B506" s="103"/>
      <c r="C506" s="104"/>
      <c r="D506" s="136"/>
      <c r="E506" s="277"/>
      <c r="F506" s="136"/>
      <c r="G506" s="136"/>
      <c r="H506" s="215" t="e">
        <f t="shared" si="16"/>
        <v>#VALUE!</v>
      </c>
      <c r="I506" s="216" t="e">
        <f t="shared" si="17"/>
        <v>#VALUE!</v>
      </c>
      <c r="J506" s="3"/>
      <c r="K506" s="3"/>
      <c r="L506" s="3"/>
    </row>
    <row r="507" spans="1:12" hidden="1" x14ac:dyDescent="0.3">
      <c r="A507" s="102"/>
      <c r="B507" s="103"/>
      <c r="C507" s="104"/>
      <c r="D507" s="104"/>
      <c r="E507" s="278"/>
      <c r="F507" s="104"/>
      <c r="G507" s="89"/>
      <c r="H507" s="215" t="e">
        <f t="shared" si="16"/>
        <v>#VALUE!</v>
      </c>
      <c r="I507" s="216" t="e">
        <f t="shared" si="17"/>
        <v>#VALUE!</v>
      </c>
      <c r="J507" s="13"/>
      <c r="K507" s="13"/>
      <c r="L507" s="13"/>
    </row>
    <row r="508" spans="1:12" ht="20.100000000000001" hidden="1" customHeight="1" x14ac:dyDescent="0.3">
      <c r="A508" s="102"/>
      <c r="B508" s="103"/>
      <c r="C508" s="104"/>
      <c r="D508" s="104"/>
      <c r="E508" s="278"/>
      <c r="F508" s="104"/>
      <c r="G508" s="89"/>
      <c r="H508" s="215" t="e">
        <f t="shared" si="16"/>
        <v>#VALUE!</v>
      </c>
      <c r="I508" s="216" t="e">
        <f t="shared" si="17"/>
        <v>#VALUE!</v>
      </c>
      <c r="J508" s="13"/>
      <c r="K508" s="13"/>
      <c r="L508" s="13"/>
    </row>
    <row r="509" spans="1:12" ht="20.100000000000001" hidden="1" customHeight="1" x14ac:dyDescent="0.3">
      <c r="A509" s="102"/>
      <c r="B509" s="103"/>
      <c r="C509" s="104"/>
      <c r="D509" s="104"/>
      <c r="E509" s="278"/>
      <c r="F509" s="104"/>
      <c r="G509" s="89"/>
      <c r="H509" s="215" t="e">
        <f t="shared" si="16"/>
        <v>#VALUE!</v>
      </c>
      <c r="I509" s="216" t="e">
        <f t="shared" si="17"/>
        <v>#VALUE!</v>
      </c>
      <c r="J509" s="13"/>
      <c r="K509" s="13"/>
      <c r="L509" s="13"/>
    </row>
    <row r="510" spans="1:12" ht="20.100000000000001" hidden="1" customHeight="1" x14ac:dyDescent="0.3">
      <c r="A510" s="102"/>
      <c r="B510" s="103"/>
      <c r="C510" s="104"/>
      <c r="D510" s="104"/>
      <c r="E510" s="278"/>
      <c r="F510" s="104"/>
      <c r="G510" s="89"/>
      <c r="H510" s="215" t="e">
        <f t="shared" si="16"/>
        <v>#VALUE!</v>
      </c>
      <c r="I510" s="216" t="e">
        <f t="shared" si="17"/>
        <v>#VALUE!</v>
      </c>
      <c r="J510" s="13"/>
      <c r="K510" s="13"/>
      <c r="L510" s="13"/>
    </row>
    <row r="511" spans="1:12" ht="20.100000000000001" hidden="1" customHeight="1" x14ac:dyDescent="0.3">
      <c r="A511" s="102"/>
      <c r="B511" s="103"/>
      <c r="C511" s="104"/>
      <c r="D511" s="104"/>
      <c r="E511" s="278"/>
      <c r="F511" s="104"/>
      <c r="G511" s="89"/>
      <c r="H511" s="215" t="e">
        <f t="shared" si="16"/>
        <v>#VALUE!</v>
      </c>
      <c r="I511" s="216" t="e">
        <f t="shared" si="17"/>
        <v>#VALUE!</v>
      </c>
      <c r="J511" s="13"/>
      <c r="K511" s="13"/>
      <c r="L511" s="13"/>
    </row>
    <row r="512" spans="1:12" ht="20.100000000000001" hidden="1" customHeight="1" x14ac:dyDescent="0.3">
      <c r="A512" s="102"/>
      <c r="B512" s="103"/>
      <c r="C512" s="104"/>
      <c r="D512" s="104"/>
      <c r="E512" s="278"/>
      <c r="F512" s="104"/>
      <c r="G512" s="89"/>
      <c r="H512" s="215" t="e">
        <f t="shared" si="16"/>
        <v>#VALUE!</v>
      </c>
      <c r="I512" s="216" t="e">
        <f t="shared" si="17"/>
        <v>#VALUE!</v>
      </c>
      <c r="J512" s="13"/>
      <c r="K512" s="13"/>
      <c r="L512" s="13"/>
    </row>
    <row r="513" spans="1:12" s="11" customFormat="1" ht="15" hidden="1" customHeight="1" x14ac:dyDescent="0.3">
      <c r="A513" s="92" t="s">
        <v>300</v>
      </c>
      <c r="B513" s="93" t="s">
        <v>301</v>
      </c>
      <c r="C513" s="94">
        <f>SUBTOTAL(9,C514:C534)</f>
        <v>402</v>
      </c>
      <c r="D513" s="94">
        <f>SUBTOTAL(9,D514:D534)</f>
        <v>10500</v>
      </c>
      <c r="E513" s="387">
        <f>SUBTOTAL(9,E514:E534)</f>
        <v>5000</v>
      </c>
      <c r="F513" s="94">
        <f>G513-D513</f>
        <v>-10500</v>
      </c>
      <c r="G513" s="94">
        <f>SUBTOTAL(9,G514:G534)</f>
        <v>0</v>
      </c>
      <c r="H513" s="215">
        <f t="shared" si="16"/>
        <v>1243.7810945273632</v>
      </c>
      <c r="I513" s="216">
        <f t="shared" si="17"/>
        <v>47.619047619047613</v>
      </c>
      <c r="J513" s="10">
        <f>SUBTOTAL(9,J514:J534)</f>
        <v>10500</v>
      </c>
      <c r="K513" s="10">
        <f>SUBTOTAL(9,K514:K534)</f>
        <v>10500</v>
      </c>
      <c r="L513" s="10">
        <f>SUBTOTAL(9,L514:L534)</f>
        <v>0</v>
      </c>
    </row>
    <row r="514" spans="1:12" ht="30" hidden="1" customHeight="1" x14ac:dyDescent="0.3">
      <c r="A514" s="102"/>
      <c r="B514" s="165"/>
      <c r="C514" s="166"/>
      <c r="D514" s="166"/>
      <c r="E514" s="388"/>
      <c r="F514" s="166"/>
      <c r="G514" s="89"/>
      <c r="H514" s="215" t="e">
        <f t="shared" si="16"/>
        <v>#VALUE!</v>
      </c>
      <c r="I514" s="216" t="e">
        <f t="shared" si="17"/>
        <v>#VALUE!</v>
      </c>
      <c r="J514" s="13"/>
      <c r="K514" s="13"/>
      <c r="L514" s="13"/>
    </row>
    <row r="515" spans="1:12" s="11" customFormat="1" ht="15" hidden="1" customHeight="1" x14ac:dyDescent="0.3">
      <c r="A515" s="97" t="s">
        <v>300</v>
      </c>
      <c r="B515" s="98" t="s">
        <v>301</v>
      </c>
      <c r="C515" s="99">
        <f>SUBTOTAL(9,C516:C533)</f>
        <v>402</v>
      </c>
      <c r="D515" s="99">
        <f>SUBTOTAL(9,D516:D533)</f>
        <v>10500</v>
      </c>
      <c r="E515" s="389">
        <f>SUBTOTAL(9,E516:E533)</f>
        <v>5000</v>
      </c>
      <c r="F515" s="99">
        <f>G515-D515</f>
        <v>-10500</v>
      </c>
      <c r="G515" s="99">
        <f>SUBTOTAL(9,G516:G533)</f>
        <v>0</v>
      </c>
      <c r="H515" s="215">
        <f t="shared" si="16"/>
        <v>1243.7810945273632</v>
      </c>
      <c r="I515" s="216">
        <f t="shared" si="17"/>
        <v>47.619047619047613</v>
      </c>
      <c r="J515" s="15">
        <f>SUBTOTAL(9,J516:J533)</f>
        <v>10500</v>
      </c>
      <c r="K515" s="15">
        <f>SUBTOTAL(9,K516:K533)</f>
        <v>10500</v>
      </c>
      <c r="L515" s="15">
        <f>SUBTOTAL(9,L516:L533)</f>
        <v>0</v>
      </c>
    </row>
    <row r="516" spans="1:12" ht="30" hidden="1" customHeight="1" x14ac:dyDescent="0.3">
      <c r="A516" s="102"/>
      <c r="B516" s="103"/>
      <c r="C516" s="104"/>
      <c r="D516" s="105"/>
      <c r="E516" s="390"/>
      <c r="F516" s="105"/>
      <c r="G516" s="89"/>
      <c r="H516" s="215" t="e">
        <f t="shared" si="16"/>
        <v>#VALUE!</v>
      </c>
      <c r="I516" s="216" t="e">
        <f t="shared" si="17"/>
        <v>#VALUE!</v>
      </c>
      <c r="J516" s="13"/>
      <c r="K516" s="13"/>
      <c r="L516" s="13"/>
    </row>
    <row r="517" spans="1:12" ht="15" hidden="1" customHeight="1" x14ac:dyDescent="0.3">
      <c r="A517" s="106" t="s">
        <v>300</v>
      </c>
      <c r="B517" s="107" t="s">
        <v>301</v>
      </c>
      <c r="C517" s="108">
        <f>SUBTOTAL(9,C518:C532)</f>
        <v>402</v>
      </c>
      <c r="D517" s="108">
        <f>SUBTOTAL(9,D518:D532)</f>
        <v>10500</v>
      </c>
      <c r="E517" s="391">
        <f>SUBTOTAL(9,E518:E532)</f>
        <v>5000</v>
      </c>
      <c r="F517" s="108">
        <f>G517-D517</f>
        <v>-10500</v>
      </c>
      <c r="G517" s="108">
        <f>SUBTOTAL(9,G518:G532)</f>
        <v>0</v>
      </c>
      <c r="H517" s="215">
        <f t="shared" si="16"/>
        <v>1243.7810945273632</v>
      </c>
      <c r="I517" s="216">
        <f t="shared" si="17"/>
        <v>47.619047619047613</v>
      </c>
      <c r="J517" s="17">
        <f>SUBTOTAL(9,J518:J532)</f>
        <v>10500</v>
      </c>
      <c r="K517" s="17">
        <f>SUBTOTAL(9,K518:K532)</f>
        <v>10500</v>
      </c>
      <c r="L517" s="17">
        <f>SUBTOTAL(9,L518:L532)</f>
        <v>0</v>
      </c>
    </row>
    <row r="518" spans="1:12" ht="30" hidden="1" customHeight="1" x14ac:dyDescent="0.3">
      <c r="A518" s="102"/>
      <c r="B518" s="103"/>
      <c r="C518" s="104"/>
      <c r="D518" s="111"/>
      <c r="E518" s="392"/>
      <c r="F518" s="111"/>
      <c r="G518" s="89"/>
      <c r="H518" s="215" t="e">
        <f t="shared" si="16"/>
        <v>#VALUE!</v>
      </c>
      <c r="I518" s="216" t="e">
        <f t="shared" si="17"/>
        <v>#VALUE!</v>
      </c>
      <c r="J518" s="13"/>
      <c r="K518" s="13"/>
      <c r="L518" s="13"/>
    </row>
    <row r="519" spans="1:12" ht="15" hidden="1" customHeight="1" x14ac:dyDescent="0.3">
      <c r="A519" s="112" t="s">
        <v>300</v>
      </c>
      <c r="B519" s="113" t="s">
        <v>301</v>
      </c>
      <c r="C519" s="114">
        <f>SUBTOTAL(9,C520:C531)</f>
        <v>402</v>
      </c>
      <c r="D519" s="114">
        <f>SUBTOTAL(9,D520:D531)</f>
        <v>10500</v>
      </c>
      <c r="E519" s="393">
        <f>SUBTOTAL(9,E520:E531)</f>
        <v>5000</v>
      </c>
      <c r="F519" s="114">
        <f>G519-D519</f>
        <v>-10500</v>
      </c>
      <c r="G519" s="114">
        <f>SUBTOTAL(9,G520:G531)</f>
        <v>0</v>
      </c>
      <c r="H519" s="215">
        <f t="shared" si="16"/>
        <v>1243.7810945273632</v>
      </c>
      <c r="I519" s="216">
        <f t="shared" si="17"/>
        <v>47.619047619047613</v>
      </c>
      <c r="J519" s="20">
        <f>SUBTOTAL(9,J520:J531)</f>
        <v>10500</v>
      </c>
      <c r="K519" s="20">
        <f>SUBTOTAL(9,K520:K531)</f>
        <v>10500</v>
      </c>
      <c r="L519" s="20">
        <f>SUBTOTAL(9,L520:L531)</f>
        <v>0</v>
      </c>
    </row>
    <row r="520" spans="1:12" ht="30" hidden="1" customHeight="1" x14ac:dyDescent="0.3">
      <c r="A520" s="102"/>
      <c r="B520" s="103"/>
      <c r="C520" s="104"/>
      <c r="D520" s="117"/>
      <c r="E520" s="394"/>
      <c r="F520" s="117"/>
      <c r="G520" s="89"/>
      <c r="H520" s="215" t="e">
        <f t="shared" si="16"/>
        <v>#VALUE!</v>
      </c>
      <c r="I520" s="216" t="e">
        <f t="shared" si="17"/>
        <v>#VALUE!</v>
      </c>
      <c r="J520" s="13"/>
      <c r="K520" s="13"/>
      <c r="L520" s="13"/>
    </row>
    <row r="521" spans="1:12" ht="15" hidden="1" customHeight="1" x14ac:dyDescent="0.3">
      <c r="A521" s="118" t="s">
        <v>300</v>
      </c>
      <c r="B521" s="119" t="s">
        <v>301</v>
      </c>
      <c r="C521" s="120">
        <f>SUBTOTAL(9,C522:C530)</f>
        <v>402</v>
      </c>
      <c r="D521" s="120">
        <f>SUBTOTAL(9,D522:D530)</f>
        <v>10500</v>
      </c>
      <c r="E521" s="395">
        <f>SUBTOTAL(9,E522:E530)</f>
        <v>5000</v>
      </c>
      <c r="F521" s="120">
        <f>G521-D521</f>
        <v>-10500</v>
      </c>
      <c r="G521" s="120">
        <f>SUBTOTAL(9,G522:G530)</f>
        <v>0</v>
      </c>
      <c r="H521" s="215">
        <f t="shared" si="16"/>
        <v>1243.7810945273632</v>
      </c>
      <c r="I521" s="216">
        <f t="shared" si="17"/>
        <v>47.619047619047613</v>
      </c>
      <c r="J521" s="21">
        <f>SUBTOTAL(9,J522:J530)</f>
        <v>10500</v>
      </c>
      <c r="K521" s="21">
        <f>SUBTOTAL(9,K522:K530)</f>
        <v>10500</v>
      </c>
      <c r="L521" s="21">
        <f>SUBTOTAL(9,L522:L530)</f>
        <v>0</v>
      </c>
    </row>
    <row r="522" spans="1:12" ht="30" hidden="1" customHeight="1" x14ac:dyDescent="0.3">
      <c r="A522" s="102"/>
      <c r="B522" s="103"/>
      <c r="C522" s="104"/>
      <c r="D522" s="123"/>
      <c r="E522" s="396"/>
      <c r="F522" s="123"/>
      <c r="G522" s="89"/>
      <c r="H522" s="215" t="e">
        <f t="shared" si="16"/>
        <v>#VALUE!</v>
      </c>
      <c r="I522" s="216" t="e">
        <f t="shared" si="17"/>
        <v>#VALUE!</v>
      </c>
      <c r="J522" s="13"/>
      <c r="K522" s="13"/>
      <c r="L522" s="13"/>
    </row>
    <row r="523" spans="1:12" ht="15" hidden="1" customHeight="1" x14ac:dyDescent="0.3">
      <c r="A523" s="124" t="s">
        <v>300</v>
      </c>
      <c r="B523" s="125" t="s">
        <v>301</v>
      </c>
      <c r="C523" s="126">
        <f>SUBTOTAL(9,C524:C529)</f>
        <v>402</v>
      </c>
      <c r="D523" s="126">
        <f>SUBTOTAL(9,D524:D529)</f>
        <v>10500</v>
      </c>
      <c r="E523" s="397">
        <f>SUBTOTAL(9,E524:E529)</f>
        <v>5000</v>
      </c>
      <c r="F523" s="126">
        <f>G523-D523</f>
        <v>-10500</v>
      </c>
      <c r="G523" s="126">
        <f>SUBTOTAL(9,G524:G529)</f>
        <v>0</v>
      </c>
      <c r="H523" s="215">
        <f t="shared" si="16"/>
        <v>1243.7810945273632</v>
      </c>
      <c r="I523" s="216">
        <f t="shared" si="17"/>
        <v>47.619047619047613</v>
      </c>
      <c r="J523" s="18">
        <f>SUBTOTAL(9,J524:J529)</f>
        <v>10500</v>
      </c>
      <c r="K523" s="18">
        <f>SUBTOTAL(9,K524:K529)</f>
        <v>10500</v>
      </c>
      <c r="L523" s="18">
        <f>SUBTOTAL(9,L524:L529)</f>
        <v>0</v>
      </c>
    </row>
    <row r="524" spans="1:12" ht="22.5" hidden="1" customHeight="1" x14ac:dyDescent="0.3">
      <c r="A524" s="102"/>
      <c r="B524" s="103"/>
      <c r="C524" s="104"/>
      <c r="D524" s="123"/>
      <c r="E524" s="396"/>
      <c r="F524" s="123"/>
      <c r="G524" s="123"/>
      <c r="H524" s="215" t="e">
        <f t="shared" si="16"/>
        <v>#VALUE!</v>
      </c>
      <c r="I524" s="216" t="e">
        <f t="shared" si="17"/>
        <v>#VALUE!</v>
      </c>
      <c r="J524" s="70"/>
      <c r="K524" s="70"/>
      <c r="L524" s="70"/>
    </row>
    <row r="525" spans="1:12" ht="15" hidden="1" customHeight="1" x14ac:dyDescent="0.3">
      <c r="A525" s="131" t="s">
        <v>300</v>
      </c>
      <c r="B525" s="132" t="s">
        <v>301</v>
      </c>
      <c r="C525" s="123">
        <f>SUBTOTAL(9,C526:C528)</f>
        <v>402</v>
      </c>
      <c r="D525" s="123">
        <f>SUBTOTAL(9,D526:D528)</f>
        <v>10500</v>
      </c>
      <c r="E525" s="396">
        <f>SUBTOTAL(9,E526:E528)</f>
        <v>5000</v>
      </c>
      <c r="F525" s="123">
        <f>G525-D525</f>
        <v>-10500</v>
      </c>
      <c r="G525" s="123">
        <f>SUBTOTAL(9,G526:G528)</f>
        <v>0</v>
      </c>
      <c r="H525" s="215">
        <f t="shared" si="16"/>
        <v>1243.7810945273632</v>
      </c>
      <c r="I525" s="216">
        <f t="shared" si="17"/>
        <v>47.619047619047613</v>
      </c>
      <c r="J525" s="70">
        <f>SUBTOTAL(9,J526:J528)</f>
        <v>10500</v>
      </c>
      <c r="K525" s="70">
        <f>SUBTOTAL(9,K526:K528)</f>
        <v>10500</v>
      </c>
      <c r="L525" s="70">
        <f>SUBTOTAL(9,L526:L528)</f>
        <v>0</v>
      </c>
    </row>
    <row r="526" spans="1:12" ht="30" hidden="1" customHeight="1" x14ac:dyDescent="0.3">
      <c r="A526" s="102"/>
      <c r="B526" s="103"/>
      <c r="C526" s="104"/>
      <c r="D526" s="133"/>
      <c r="E526" s="398"/>
      <c r="F526" s="133"/>
      <c r="G526" s="89"/>
      <c r="H526" s="215" t="e">
        <f t="shared" si="16"/>
        <v>#VALUE!</v>
      </c>
      <c r="I526" s="216" t="e">
        <f t="shared" si="17"/>
        <v>#VALUE!</v>
      </c>
      <c r="J526" s="13"/>
      <c r="K526" s="13"/>
      <c r="L526" s="13"/>
    </row>
    <row r="527" spans="1:12" ht="15" customHeight="1" x14ac:dyDescent="0.3">
      <c r="A527" s="401" t="s">
        <v>300</v>
      </c>
      <c r="B527" s="402" t="s">
        <v>301</v>
      </c>
      <c r="C527" s="403">
        <v>402</v>
      </c>
      <c r="D527" s="403">
        <v>10500</v>
      </c>
      <c r="E527" s="404">
        <v>5000</v>
      </c>
      <c r="F527" s="403">
        <f>G527-D527</f>
        <v>-10500</v>
      </c>
      <c r="G527" s="403"/>
      <c r="H527" s="405">
        <f t="shared" si="16"/>
        <v>1243.7810945273632</v>
      </c>
      <c r="I527" s="406">
        <f t="shared" si="17"/>
        <v>47.619047619047613</v>
      </c>
      <c r="J527" s="3">
        <v>10500</v>
      </c>
      <c r="K527" s="24">
        <v>10500</v>
      </c>
      <c r="L527" s="24">
        <v>0</v>
      </c>
    </row>
    <row r="528" spans="1:12" ht="15.6" hidden="1" x14ac:dyDescent="0.3">
      <c r="A528" s="102"/>
      <c r="B528" s="103"/>
      <c r="C528" s="104"/>
      <c r="D528" s="136"/>
      <c r="E528" s="277"/>
      <c r="F528" s="136"/>
      <c r="G528" s="136"/>
      <c r="H528" s="190"/>
      <c r="I528" s="221" t="str">
        <f t="shared" ref="I528:I536" si="18">IF(D528&lt;&gt;0,E528/D528,"-")</f>
        <v>-</v>
      </c>
      <c r="J528" s="3"/>
      <c r="K528" s="3"/>
      <c r="L528" s="3"/>
    </row>
    <row r="529" spans="1:12" ht="15.6" hidden="1" x14ac:dyDescent="0.3">
      <c r="A529" s="102"/>
      <c r="B529" s="103"/>
      <c r="C529" s="104"/>
      <c r="D529" s="104"/>
      <c r="E529" s="278"/>
      <c r="F529" s="104"/>
      <c r="G529" s="89"/>
      <c r="H529" s="274"/>
      <c r="I529" s="221" t="str">
        <f t="shared" si="18"/>
        <v>-</v>
      </c>
      <c r="J529" s="13"/>
      <c r="K529" s="13"/>
      <c r="L529" s="13"/>
    </row>
    <row r="530" spans="1:12" ht="20.100000000000001" hidden="1" customHeight="1" x14ac:dyDescent="0.3">
      <c r="A530" s="102"/>
      <c r="B530" s="103"/>
      <c r="C530" s="104"/>
      <c r="D530" s="104"/>
      <c r="E530" s="278"/>
      <c r="F530" s="104"/>
      <c r="G530" s="89"/>
      <c r="H530" s="274"/>
      <c r="I530" s="221" t="str">
        <f t="shared" si="18"/>
        <v>-</v>
      </c>
      <c r="J530" s="13"/>
      <c r="K530" s="13"/>
      <c r="L530" s="13"/>
    </row>
    <row r="531" spans="1:12" ht="20.100000000000001" hidden="1" customHeight="1" x14ac:dyDescent="0.3">
      <c r="A531" s="102"/>
      <c r="B531" s="103"/>
      <c r="C531" s="104"/>
      <c r="D531" s="104"/>
      <c r="E531" s="278"/>
      <c r="F531" s="104"/>
      <c r="G531" s="89"/>
      <c r="H531" s="274"/>
      <c r="I531" s="221" t="str">
        <f t="shared" si="18"/>
        <v>-</v>
      </c>
      <c r="J531" s="13"/>
      <c r="K531" s="13"/>
      <c r="L531" s="13"/>
    </row>
    <row r="532" spans="1:12" ht="20.100000000000001" hidden="1" customHeight="1" x14ac:dyDescent="0.3">
      <c r="A532" s="102"/>
      <c r="B532" s="103"/>
      <c r="C532" s="104"/>
      <c r="D532" s="104"/>
      <c r="E532" s="278"/>
      <c r="F532" s="104"/>
      <c r="G532" s="89"/>
      <c r="H532" s="274"/>
      <c r="I532" s="221" t="str">
        <f t="shared" si="18"/>
        <v>-</v>
      </c>
      <c r="J532" s="13"/>
      <c r="K532" s="13"/>
      <c r="L532" s="13"/>
    </row>
    <row r="533" spans="1:12" ht="20.100000000000001" hidden="1" customHeight="1" x14ac:dyDescent="0.3">
      <c r="A533" s="102"/>
      <c r="B533" s="103"/>
      <c r="C533" s="104"/>
      <c r="D533" s="104"/>
      <c r="E533" s="278"/>
      <c r="F533" s="104"/>
      <c r="G533" s="89"/>
      <c r="H533" s="274"/>
      <c r="I533" s="221" t="str">
        <f t="shared" si="18"/>
        <v>-</v>
      </c>
      <c r="J533" s="13"/>
      <c r="K533" s="13"/>
      <c r="L533" s="13"/>
    </row>
    <row r="534" spans="1:12" ht="20.100000000000001" hidden="1" customHeight="1" x14ac:dyDescent="0.3">
      <c r="A534" s="102"/>
      <c r="B534" s="103"/>
      <c r="C534" s="104"/>
      <c r="D534" s="104"/>
      <c r="E534" s="278"/>
      <c r="F534" s="104"/>
      <c r="G534" s="89"/>
      <c r="H534" s="274"/>
      <c r="I534" s="221" t="str">
        <f t="shared" si="18"/>
        <v>-</v>
      </c>
      <c r="J534" s="13"/>
      <c r="K534" s="13"/>
      <c r="L534" s="13"/>
    </row>
    <row r="535" spans="1:12" ht="15.6" hidden="1" x14ac:dyDescent="0.3">
      <c r="A535" s="102"/>
      <c r="B535" s="103"/>
      <c r="C535" s="104"/>
      <c r="D535" s="104"/>
      <c r="E535" s="278"/>
      <c r="F535" s="104"/>
      <c r="G535" s="89"/>
      <c r="H535" s="274"/>
      <c r="I535" s="221" t="str">
        <f t="shared" si="18"/>
        <v>-</v>
      </c>
      <c r="J535" s="13"/>
      <c r="K535" s="13"/>
      <c r="L535" s="13"/>
    </row>
    <row r="536" spans="1:12" ht="15.6" hidden="1" x14ac:dyDescent="0.3">
      <c r="A536" s="102"/>
      <c r="B536" s="103"/>
      <c r="C536" s="104"/>
      <c r="D536" s="104"/>
      <c r="E536" s="278"/>
      <c r="F536" s="104"/>
      <c r="G536" s="89"/>
      <c r="H536" s="274"/>
      <c r="I536" s="221" t="str">
        <f t="shared" si="18"/>
        <v>-</v>
      </c>
      <c r="J536" s="13"/>
      <c r="K536" s="13"/>
      <c r="L536" s="13"/>
    </row>
    <row r="537" spans="1:12" ht="27.75" customHeight="1" x14ac:dyDescent="0.3">
      <c r="A537" s="348" t="s">
        <v>124</v>
      </c>
      <c r="B537" s="349"/>
      <c r="C537" s="350">
        <f>SUBTOTAL(9,C21:C536)</f>
        <v>3312577</v>
      </c>
      <c r="D537" s="350">
        <f>SUBTOTAL(9,D21:D536)</f>
        <v>24203800</v>
      </c>
      <c r="E537" s="384">
        <f>SUBTOTAL(9,E21:E536)</f>
        <v>4385575</v>
      </c>
      <c r="F537" s="350">
        <f>G537-D537</f>
        <v>-24203800</v>
      </c>
      <c r="G537" s="350">
        <f>SUBTOTAL(9,G21:G536)</f>
        <v>0</v>
      </c>
      <c r="H537" s="385">
        <f>IF(C537&lt;&gt;0,E537/C537,"-")*100</f>
        <v>132.39163950000255</v>
      </c>
      <c r="I537" s="386">
        <f>IF(D537&lt;&gt;0,E537/D537,"-")*100</f>
        <v>18.119365554169182</v>
      </c>
      <c r="J537" s="76">
        <f>SUBTOTAL(9,J21:J536)</f>
        <v>21110000</v>
      </c>
      <c r="K537" s="76">
        <f>SUBTOTAL(9,K21:K536)</f>
        <v>12847400</v>
      </c>
      <c r="L537" s="76">
        <f>SUBTOTAL(9,L21:L536)</f>
        <v>0</v>
      </c>
    </row>
    <row r="538" spans="1:12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</row>
  </sheetData>
  <mergeCells count="1">
    <mergeCell ref="A4:B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4"/>
  <sheetViews>
    <sheetView topLeftCell="A3" workbookViewId="0">
      <selection activeCell="A15" sqref="A15:G15"/>
    </sheetView>
  </sheetViews>
  <sheetFormatPr defaultRowHeight="14.4" x14ac:dyDescent="0.3"/>
  <cols>
    <col min="1" max="1" width="7.88671875" customWidth="1"/>
    <col min="2" max="2" width="40.6640625" bestFit="1" customWidth="1"/>
    <col min="3" max="3" width="28.33203125" bestFit="1" customWidth="1"/>
    <col min="4" max="4" width="20.109375" bestFit="1" customWidth="1"/>
    <col min="5" max="5" width="14.6640625" hidden="1" customWidth="1"/>
    <col min="6" max="6" width="18.5546875" bestFit="1" customWidth="1"/>
    <col min="7" max="7" width="9.6640625" customWidth="1"/>
    <col min="8" max="8" width="1.6640625" hidden="1" customWidth="1"/>
    <col min="9" max="9" width="8.44140625" hidden="1" customWidth="1"/>
    <col min="10" max="11" width="16" hidden="1" customWidth="1"/>
    <col min="12" max="12" width="6" hidden="1" customWidth="1"/>
  </cols>
  <sheetData>
    <row r="1" spans="1:7" s="280" customFormat="1" ht="14.4" customHeight="1" x14ac:dyDescent="0.3">
      <c r="A1" s="527" t="s">
        <v>491</v>
      </c>
      <c r="B1" s="527"/>
      <c r="C1" s="527"/>
      <c r="D1" s="527"/>
      <c r="E1" s="527"/>
      <c r="F1" s="527"/>
      <c r="G1" s="527"/>
    </row>
    <row r="2" spans="1:7" ht="17.399999999999999" x14ac:dyDescent="0.3">
      <c r="A2" s="4"/>
      <c r="B2" s="2"/>
      <c r="C2" s="2"/>
      <c r="D2" s="2"/>
      <c r="E2" s="2"/>
      <c r="F2" s="2"/>
      <c r="G2" s="279"/>
    </row>
    <row r="3" spans="1:7" ht="15.6" x14ac:dyDescent="0.3">
      <c r="A3" s="528" t="s">
        <v>492</v>
      </c>
      <c r="B3" s="528"/>
      <c r="C3" s="528"/>
      <c r="D3" s="528"/>
      <c r="E3" s="528"/>
      <c r="F3" s="528"/>
      <c r="G3" s="528"/>
    </row>
    <row r="4" spans="1:7" ht="15.6" x14ac:dyDescent="0.3">
      <c r="A4" s="281"/>
      <c r="B4" s="281"/>
      <c r="C4" s="281"/>
      <c r="D4" s="281"/>
      <c r="E4" s="281"/>
      <c r="F4" s="281"/>
      <c r="G4" s="281"/>
    </row>
    <row r="5" spans="1:7" ht="15.6" x14ac:dyDescent="0.3">
      <c r="A5" s="529" t="s">
        <v>514</v>
      </c>
      <c r="B5" s="529"/>
      <c r="C5" s="529"/>
      <c r="D5" s="529"/>
      <c r="E5" s="529"/>
      <c r="F5" s="529"/>
      <c r="G5" s="529"/>
    </row>
    <row r="6" spans="1:7" ht="20.25" customHeight="1" x14ac:dyDescent="0.4">
      <c r="A6" s="526"/>
      <c r="B6" s="526"/>
      <c r="C6" s="526"/>
      <c r="D6" s="526"/>
      <c r="E6" s="526"/>
      <c r="F6" s="526"/>
      <c r="G6" s="526"/>
    </row>
    <row r="7" spans="1:7" ht="20.25" customHeight="1" x14ac:dyDescent="0.4">
      <c r="A7" s="526" t="s">
        <v>515</v>
      </c>
      <c r="B7" s="526"/>
      <c r="C7" s="526"/>
      <c r="D7" s="526"/>
      <c r="E7" s="526"/>
      <c r="F7" s="526"/>
      <c r="G7" s="526"/>
    </row>
    <row r="8" spans="1:7" ht="20.25" customHeight="1" x14ac:dyDescent="0.4">
      <c r="A8" s="315"/>
      <c r="B8" s="315"/>
      <c r="C8" s="315"/>
      <c r="D8" s="315"/>
      <c r="E8" s="315"/>
      <c r="F8" s="315"/>
      <c r="G8" s="316" t="s">
        <v>513</v>
      </c>
    </row>
    <row r="9" spans="1:7" ht="27" x14ac:dyDescent="0.3">
      <c r="A9" s="282" t="s">
        <v>493</v>
      </c>
      <c r="B9" s="282" t="s">
        <v>494</v>
      </c>
      <c r="C9" s="282" t="str">
        <f>CONCATENATE("Naziv ",,B9)</f>
        <v>Naziv Glava</v>
      </c>
      <c r="D9" s="283" t="s">
        <v>482</v>
      </c>
      <c r="E9" s="283" t="s">
        <v>495</v>
      </c>
      <c r="F9" s="283" t="s">
        <v>429</v>
      </c>
      <c r="G9" s="282" t="s">
        <v>516</v>
      </c>
    </row>
    <row r="10" spans="1:7" ht="15.75" customHeight="1" x14ac:dyDescent="0.3">
      <c r="A10" s="284">
        <v>1</v>
      </c>
      <c r="B10" s="285">
        <v>2</v>
      </c>
      <c r="C10" s="285">
        <v>3</v>
      </c>
      <c r="D10" s="285">
        <v>4</v>
      </c>
      <c r="E10" s="285"/>
      <c r="F10" s="285">
        <v>5</v>
      </c>
      <c r="G10" s="285">
        <v>6</v>
      </c>
    </row>
    <row r="11" spans="1:7" ht="23.25" customHeight="1" x14ac:dyDescent="0.35">
      <c r="A11" s="407" t="s">
        <v>425</v>
      </c>
      <c r="B11" s="530" t="s">
        <v>517</v>
      </c>
      <c r="C11" s="531"/>
      <c r="D11" s="408">
        <v>121500</v>
      </c>
      <c r="E11" s="408">
        <f>SUBTOTAL(9,E12:E14)</f>
        <v>0</v>
      </c>
      <c r="F11" s="408">
        <v>4500</v>
      </c>
      <c r="G11" s="409">
        <f>IF(D11&lt;&gt;0,F11/D11,"***")*100</f>
        <v>3.7037037037037033</v>
      </c>
    </row>
    <row r="12" spans="1:7" ht="30" hidden="1" customHeight="1" x14ac:dyDescent="0.4">
      <c r="A12" s="286"/>
      <c r="B12" s="294"/>
      <c r="C12" s="294"/>
      <c r="D12" s="295"/>
      <c r="E12" s="295"/>
      <c r="F12" s="295"/>
      <c r="G12" s="287"/>
    </row>
    <row r="13" spans="1:7" x14ac:dyDescent="0.3">
      <c r="A13" s="288"/>
      <c r="B13" s="135" t="s">
        <v>302</v>
      </c>
      <c r="C13" s="135" t="s">
        <v>496</v>
      </c>
      <c r="D13" s="136">
        <v>121500</v>
      </c>
      <c r="E13" s="136"/>
      <c r="F13" s="136">
        <v>4500</v>
      </c>
      <c r="G13" s="137" t="str">
        <f>IF(E13&lt;&gt;0,F13/E13,"***")</f>
        <v>***</v>
      </c>
    </row>
    <row r="14" spans="1:7" hidden="1" x14ac:dyDescent="0.3">
      <c r="A14" s="102"/>
      <c r="B14" s="135"/>
      <c r="C14" s="135"/>
      <c r="D14" s="136"/>
      <c r="E14" s="136"/>
      <c r="F14" s="136"/>
      <c r="G14" s="137"/>
    </row>
    <row r="15" spans="1:7" ht="23.25" customHeight="1" x14ac:dyDescent="0.35">
      <c r="A15" s="407" t="s">
        <v>426</v>
      </c>
      <c r="B15" s="524" t="s">
        <v>518</v>
      </c>
      <c r="C15" s="525"/>
      <c r="D15" s="408">
        <f>SUBTOTAL(9,D16:D18)</f>
        <v>24082300</v>
      </c>
      <c r="E15" s="408">
        <f>SUBTOTAL(9,E16:E18)</f>
        <v>0</v>
      </c>
      <c r="F15" s="408">
        <f>SUBTOTAL(9,F16:F18)</f>
        <v>4381075</v>
      </c>
      <c r="G15" s="409">
        <f>IF(D15&lt;&gt;0,F15/D15,"***")*100</f>
        <v>18.192095439389096</v>
      </c>
    </row>
    <row r="16" spans="1:7" ht="30" hidden="1" customHeight="1" x14ac:dyDescent="0.4">
      <c r="A16" s="286"/>
      <c r="B16" s="294"/>
      <c r="C16" s="294"/>
      <c r="D16" s="295"/>
      <c r="E16" s="295"/>
      <c r="F16" s="295"/>
      <c r="G16" s="287"/>
    </row>
    <row r="17" spans="1:12" x14ac:dyDescent="0.3">
      <c r="A17" s="288"/>
      <c r="B17" s="135" t="s">
        <v>309</v>
      </c>
      <c r="C17" s="135" t="s">
        <v>310</v>
      </c>
      <c r="D17" s="136">
        <v>24082300</v>
      </c>
      <c r="E17" s="136"/>
      <c r="F17" s="136">
        <v>4381075</v>
      </c>
      <c r="G17" s="137" t="str">
        <f>IF(E17&lt;&gt;0,F17/E17,"***")</f>
        <v>***</v>
      </c>
    </row>
    <row r="18" spans="1:12" hidden="1" x14ac:dyDescent="0.3">
      <c r="A18" s="102"/>
      <c r="B18" s="135"/>
      <c r="C18" s="135"/>
      <c r="D18" s="136"/>
      <c r="E18" s="136"/>
      <c r="F18" s="136"/>
      <c r="G18" s="137"/>
    </row>
    <row r="19" spans="1:12" hidden="1" x14ac:dyDescent="0.3">
      <c r="A19" s="102"/>
      <c r="B19" s="103"/>
      <c r="C19" s="103"/>
      <c r="D19" s="296"/>
      <c r="E19" s="296"/>
      <c r="F19" s="296"/>
      <c r="G19" s="289"/>
    </row>
    <row r="20" spans="1:12" ht="27.75" customHeight="1" x14ac:dyDescent="0.3">
      <c r="A20" s="290" t="s">
        <v>497</v>
      </c>
      <c r="B20" s="291"/>
      <c r="C20" s="291"/>
      <c r="D20" s="292">
        <f>SUBTOTAL(9,D13:D19)</f>
        <v>24203800</v>
      </c>
      <c r="E20" s="292">
        <f>SUBTOTAL(9,E13:E19)</f>
        <v>0</v>
      </c>
      <c r="F20" s="292">
        <f>SUBTOTAL(9,F13:F19)</f>
        <v>4385575</v>
      </c>
      <c r="G20" s="293">
        <f>IF(D20&lt;&gt;0,F20/D20,"***")*100</f>
        <v>18.119365554169182</v>
      </c>
    </row>
    <row r="21" spans="1:12" s="11" customFormat="1" ht="15" hidden="1" customHeight="1" x14ac:dyDescent="0.3">
      <c r="A21" s="60" t="s">
        <v>302</v>
      </c>
      <c r="B21" s="60" t="s">
        <v>460</v>
      </c>
      <c r="C21" s="10">
        <f>SUBTOTAL(9,C22:C34)</f>
        <v>0</v>
      </c>
      <c r="D21" s="10">
        <f>SUBTOTAL(9,D22:D34)</f>
        <v>0</v>
      </c>
      <c r="E21" s="10">
        <f>SUBTOTAL(9,E22:E34)</f>
        <v>0</v>
      </c>
      <c r="F21" s="10">
        <f>G21-D21</f>
        <v>0</v>
      </c>
      <c r="G21" s="10">
        <f>SUBTOTAL(9,G22:G34)</f>
        <v>0</v>
      </c>
      <c r="H21" s="57" t="str">
        <f>IF(C21&lt;&gt;0,E21/C21,"-")</f>
        <v>-</v>
      </c>
      <c r="I21" s="57" t="str">
        <f>IF(D21&lt;&gt;0,E21/D21,"-")</f>
        <v>-</v>
      </c>
      <c r="J21" s="10">
        <f>SUBTOTAL(9,J22:J34)</f>
        <v>0</v>
      </c>
      <c r="K21" s="10">
        <f>SUBTOTAL(9,K22:K34)</f>
        <v>0</v>
      </c>
      <c r="L21" s="10">
        <f>SUBTOTAL(9,L22:L34)</f>
        <v>0</v>
      </c>
    </row>
    <row r="22" spans="1:12" ht="30" hidden="1" customHeight="1" x14ac:dyDescent="0.3">
      <c r="A22" s="1"/>
      <c r="B22" s="4"/>
      <c r="C22" s="56"/>
      <c r="D22" s="56"/>
      <c r="E22" s="56"/>
      <c r="F22" s="56"/>
      <c r="G22" s="13"/>
      <c r="H22" s="59"/>
      <c r="I22" s="59"/>
      <c r="J22" s="13"/>
      <c r="K22" s="13"/>
      <c r="L22" s="13"/>
    </row>
    <row r="23" spans="1:12" s="11" customFormat="1" ht="15" hidden="1" customHeight="1" x14ac:dyDescent="0.3">
      <c r="A23" s="61" t="s">
        <v>302</v>
      </c>
      <c r="B23" s="61" t="s">
        <v>460</v>
      </c>
      <c r="C23" s="15">
        <f>SUBTOTAL(9,C24:C34)</f>
        <v>0</v>
      </c>
      <c r="D23" s="15">
        <f>SUBTOTAL(9,D24:D34)</f>
        <v>0</v>
      </c>
      <c r="E23" s="15">
        <f>SUBTOTAL(9,E24:E34)</f>
        <v>0</v>
      </c>
      <c r="F23" s="15">
        <f>G23-D23</f>
        <v>0</v>
      </c>
      <c r="G23" s="15">
        <f>SUBTOTAL(9,G24:G34)</f>
        <v>0</v>
      </c>
      <c r="H23" s="62" t="str">
        <f>IF(C23&lt;&gt;0,E23/C23,"-")</f>
        <v>-</v>
      </c>
      <c r="I23" s="62" t="str">
        <f>IF(D23&lt;&gt;0,E23/D23,"-")</f>
        <v>-</v>
      </c>
      <c r="J23" s="15">
        <f>SUBTOTAL(9,J24:J34)</f>
        <v>0</v>
      </c>
      <c r="K23" s="15">
        <f>SUBTOTAL(9,K24:K34)</f>
        <v>0</v>
      </c>
      <c r="L23" s="15">
        <f>SUBTOTAL(9,L24:L34)</f>
        <v>0</v>
      </c>
    </row>
    <row r="24" spans="1:12" ht="30" hidden="1" customHeight="1" x14ac:dyDescent="0.3">
      <c r="A24" s="1"/>
      <c r="B24" s="1"/>
      <c r="C24" s="5"/>
      <c r="D24" s="22"/>
      <c r="E24" s="22"/>
      <c r="F24" s="22"/>
      <c r="G24" s="13"/>
      <c r="H24" s="59"/>
      <c r="I24" s="59"/>
      <c r="J24" s="13"/>
      <c r="K24" s="13"/>
      <c r="L24" s="13"/>
    </row>
    <row r="25" spans="1:12" ht="15" hidden="1" customHeight="1" x14ac:dyDescent="0.3">
      <c r="A25" s="63" t="s">
        <v>302</v>
      </c>
      <c r="B25" s="63" t="s">
        <v>460</v>
      </c>
      <c r="C25" s="17">
        <f>SUBTOTAL(9,C26:C34)</f>
        <v>0</v>
      </c>
      <c r="D25" s="17">
        <f>SUBTOTAL(9,D26:D34)</f>
        <v>0</v>
      </c>
      <c r="E25" s="17">
        <f>SUBTOTAL(9,E26:E34)</f>
        <v>0</v>
      </c>
      <c r="F25" s="17">
        <f>G25-D25</f>
        <v>0</v>
      </c>
      <c r="G25" s="17">
        <f>SUBTOTAL(9,G26:G34)</f>
        <v>0</v>
      </c>
      <c r="H25" s="64" t="str">
        <f>IF(C25&lt;&gt;0,E25/C25,"-")</f>
        <v>-</v>
      </c>
      <c r="I25" s="64" t="str">
        <f>IF(D25&lt;&gt;0,E25/D25,"-")</f>
        <v>-</v>
      </c>
      <c r="J25" s="17">
        <f>SUBTOTAL(9,J26:J34)</f>
        <v>0</v>
      </c>
      <c r="K25" s="17">
        <f>SUBTOTAL(9,K26:K34)</f>
        <v>0</v>
      </c>
      <c r="L25" s="17">
        <f>SUBTOTAL(9,L26:L34)</f>
        <v>0</v>
      </c>
    </row>
    <row r="26" spans="1:12" ht="30" hidden="1" customHeight="1" x14ac:dyDescent="0.3">
      <c r="A26" s="1"/>
      <c r="B26" s="1"/>
      <c r="C26" s="5"/>
      <c r="D26" s="65"/>
      <c r="E26" s="65"/>
      <c r="F26" s="65"/>
      <c r="G26" s="13"/>
      <c r="H26" s="59"/>
      <c r="I26" s="59"/>
      <c r="J26" s="13"/>
      <c r="K26" s="13"/>
      <c r="L26" s="13"/>
    </row>
    <row r="27" spans="1:12" ht="15" hidden="1" customHeight="1" x14ac:dyDescent="0.3">
      <c r="A27" s="66" t="s">
        <v>302</v>
      </c>
      <c r="B27" s="66" t="s">
        <v>460</v>
      </c>
      <c r="C27" s="20">
        <f>SUBTOTAL(9,C28:C34)</f>
        <v>0</v>
      </c>
      <c r="D27" s="20">
        <f>SUBTOTAL(9,D28:D34)</f>
        <v>0</v>
      </c>
      <c r="E27" s="20">
        <f>SUBTOTAL(9,E28:E34)</f>
        <v>0</v>
      </c>
      <c r="F27" s="20">
        <f>G27-D27</f>
        <v>0</v>
      </c>
      <c r="G27" s="20">
        <f>SUBTOTAL(9,G28:G34)</f>
        <v>0</v>
      </c>
      <c r="H27" s="67" t="str">
        <f>IF(C27&lt;&gt;0,E27/C27,"-")</f>
        <v>-</v>
      </c>
      <c r="I27" s="67" t="str">
        <f>IF(D27&lt;&gt;0,E27/D27,"-")</f>
        <v>-</v>
      </c>
      <c r="J27" s="20">
        <f>SUBTOTAL(9,J28:J34)</f>
        <v>0</v>
      </c>
      <c r="K27" s="20">
        <f>SUBTOTAL(9,K28:K34)</f>
        <v>0</v>
      </c>
      <c r="L27" s="20">
        <f>SUBTOTAL(9,L28:L34)</f>
        <v>0</v>
      </c>
    </row>
    <row r="28" spans="1:12" ht="30" hidden="1" customHeight="1" x14ac:dyDescent="0.3">
      <c r="A28" s="1"/>
      <c r="B28" s="1"/>
      <c r="C28" s="5"/>
      <c r="D28" s="54"/>
      <c r="E28" s="54"/>
      <c r="F28" s="54"/>
      <c r="G28" s="13"/>
      <c r="H28" s="59"/>
      <c r="I28" s="59"/>
      <c r="J28" s="13"/>
      <c r="K28" s="13"/>
      <c r="L28" s="13"/>
    </row>
    <row r="29" spans="1:12" ht="15" hidden="1" customHeight="1" x14ac:dyDescent="0.3">
      <c r="A29" s="68" t="s">
        <v>302</v>
      </c>
      <c r="B29" s="68" t="s">
        <v>460</v>
      </c>
      <c r="C29" s="21">
        <f>SUBTOTAL(9,C30:C34)</f>
        <v>0</v>
      </c>
      <c r="D29" s="21">
        <f>SUBTOTAL(9,D30:D34)</f>
        <v>0</v>
      </c>
      <c r="E29" s="21">
        <f>SUBTOTAL(9,E30:E34)</f>
        <v>0</v>
      </c>
      <c r="F29" s="21">
        <f>G29-D29</f>
        <v>0</v>
      </c>
      <c r="G29" s="21">
        <f>SUBTOTAL(9,G30:G34)</f>
        <v>0</v>
      </c>
      <c r="H29" s="69" t="str">
        <f>IF(C29&lt;&gt;0,E29/C29,"-")</f>
        <v>-</v>
      </c>
      <c r="I29" s="69" t="str">
        <f>IF(D29&lt;&gt;0,E29/D29,"-")</f>
        <v>-</v>
      </c>
      <c r="J29" s="21">
        <f>SUBTOTAL(9,J30:J34)</f>
        <v>0</v>
      </c>
      <c r="K29" s="21">
        <f>SUBTOTAL(9,K30:K34)</f>
        <v>0</v>
      </c>
      <c r="L29" s="21">
        <f>SUBTOTAL(9,L30:L34)</f>
        <v>0</v>
      </c>
    </row>
    <row r="30" spans="1:12" ht="30" hidden="1" customHeight="1" x14ac:dyDescent="0.3">
      <c r="A30" s="1"/>
      <c r="B30" s="1"/>
      <c r="C30" s="5"/>
      <c r="D30" s="70"/>
      <c r="E30" s="70"/>
      <c r="F30" s="70"/>
      <c r="G30" s="13"/>
      <c r="H30" s="59"/>
      <c r="I30" s="59"/>
      <c r="J30" s="13"/>
      <c r="K30" s="13"/>
      <c r="L30" s="13"/>
    </row>
    <row r="31" spans="1:12" ht="15" hidden="1" customHeight="1" x14ac:dyDescent="0.3">
      <c r="A31" s="71" t="s">
        <v>302</v>
      </c>
      <c r="B31" s="71" t="s">
        <v>460</v>
      </c>
      <c r="C31" s="18">
        <f>SUBTOTAL(9,C32:C34)</f>
        <v>0</v>
      </c>
      <c r="D31" s="18">
        <f>SUBTOTAL(9,D32:D34)</f>
        <v>0</v>
      </c>
      <c r="E31" s="18">
        <f>SUBTOTAL(9,E32:E34)</f>
        <v>0</v>
      </c>
      <c r="F31" s="18">
        <f>G31-D31</f>
        <v>0</v>
      </c>
      <c r="G31" s="18">
        <f>SUBTOTAL(9,G32:G34)</f>
        <v>0</v>
      </c>
      <c r="H31" s="72" t="str">
        <f>IF(C31&lt;&gt;0,E31/C31,"-")</f>
        <v>-</v>
      </c>
      <c r="I31" s="72" t="str">
        <f>IF(D31&lt;&gt;0,E31/D31,"-")</f>
        <v>-</v>
      </c>
      <c r="J31" s="18">
        <f>SUBTOTAL(9,J32:J34)</f>
        <v>0</v>
      </c>
      <c r="K31" s="18">
        <f>SUBTOTAL(9,K32:K34)</f>
        <v>0</v>
      </c>
      <c r="L31" s="18">
        <f>SUBTOTAL(9,L32:L34)</f>
        <v>0</v>
      </c>
    </row>
    <row r="32" spans="1:12" ht="22.5" hidden="1" customHeight="1" x14ac:dyDescent="0.3">
      <c r="A32" s="1"/>
      <c r="B32" s="1"/>
      <c r="C32" s="5"/>
      <c r="D32" s="70"/>
      <c r="E32" s="70"/>
      <c r="F32" s="70"/>
      <c r="G32" s="70"/>
      <c r="H32" s="73"/>
      <c r="I32" s="73"/>
      <c r="J32" s="70"/>
      <c r="K32" s="70"/>
      <c r="L32" s="70"/>
    </row>
    <row r="33" spans="1:12" ht="15" hidden="1" customHeight="1" x14ac:dyDescent="0.3">
      <c r="A33" s="74" t="s">
        <v>302</v>
      </c>
      <c r="B33" s="74" t="s">
        <v>460</v>
      </c>
      <c r="C33" s="70">
        <f>SUBTOTAL(9,C34:C34)</f>
        <v>0</v>
      </c>
      <c r="D33" s="70">
        <f>SUBTOTAL(9,D34:D34)</f>
        <v>0</v>
      </c>
      <c r="E33" s="70">
        <f>SUBTOTAL(9,E34:E34)</f>
        <v>0</v>
      </c>
      <c r="F33" s="70">
        <f>G33-D33</f>
        <v>0</v>
      </c>
      <c r="G33" s="70">
        <f>SUBTOTAL(9,G34:G34)</f>
        <v>0</v>
      </c>
      <c r="H33" s="73" t="str">
        <f>IF(C33&lt;&gt;0,E33/C33,"-")</f>
        <v>-</v>
      </c>
      <c r="I33" s="73" t="str">
        <f>IF(D33&lt;&gt;0,E33/D33,"-")</f>
        <v>-</v>
      </c>
      <c r="J33" s="70">
        <f>SUBTOTAL(9,J34:J34)</f>
        <v>0</v>
      </c>
      <c r="K33" s="70">
        <f>SUBTOTAL(9,K34:K34)</f>
        <v>0</v>
      </c>
      <c r="L33" s="70">
        <f>SUBTOTAL(9,L34:L34)</f>
        <v>0</v>
      </c>
    </row>
    <row r="34" spans="1:12" ht="30" hidden="1" customHeight="1" x14ac:dyDescent="0.3">
      <c r="A34" s="1"/>
      <c r="B34" s="1"/>
      <c r="C34" s="5"/>
      <c r="D34" s="75"/>
      <c r="E34" s="75"/>
      <c r="F34" s="75"/>
      <c r="G34" s="13"/>
      <c r="H34" s="59"/>
      <c r="I34" s="59"/>
      <c r="J34" s="13"/>
      <c r="K34" s="13"/>
      <c r="L34" s="13"/>
    </row>
  </sheetData>
  <mergeCells count="7">
    <mergeCell ref="B15:C15"/>
    <mergeCell ref="A6:G6"/>
    <mergeCell ref="A1:G1"/>
    <mergeCell ref="A3:G3"/>
    <mergeCell ref="A5:G5"/>
    <mergeCell ref="A7:G7"/>
    <mergeCell ref="B11:C1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A6080-47E7-4FBB-8FC0-A626F4E991E9}">
  <dimension ref="A1:L1107"/>
  <sheetViews>
    <sheetView tabSelected="1" topLeftCell="A975" workbookViewId="0">
      <selection activeCell="R1051" sqref="R1051"/>
    </sheetView>
  </sheetViews>
  <sheetFormatPr defaultRowHeight="14.4" x14ac:dyDescent="0.3"/>
  <cols>
    <col min="1" max="1" width="9.6640625" customWidth="1"/>
    <col min="2" max="2" width="65.6640625" customWidth="1"/>
    <col min="3" max="3" width="18.6640625" hidden="1" customWidth="1"/>
    <col min="4" max="5" width="18.6640625" customWidth="1"/>
    <col min="6" max="7" width="18.6640625" hidden="1" customWidth="1"/>
    <col min="8" max="8" width="10.6640625" hidden="1" customWidth="1"/>
    <col min="9" max="9" width="10.6640625" customWidth="1"/>
    <col min="10" max="12" width="18.6640625" hidden="1" customWidth="1"/>
    <col min="257" max="257" width="7.88671875" customWidth="1"/>
    <col min="258" max="258" width="59.5546875" customWidth="1"/>
    <col min="259" max="263" width="18.6640625" customWidth="1"/>
    <col min="264" max="265" width="10.6640625" customWidth="1"/>
    <col min="266" max="268" width="18.6640625" customWidth="1"/>
    <col min="513" max="513" width="7.88671875" customWidth="1"/>
    <col min="514" max="514" width="59.5546875" customWidth="1"/>
    <col min="515" max="519" width="18.6640625" customWidth="1"/>
    <col min="520" max="521" width="10.6640625" customWidth="1"/>
    <col min="522" max="524" width="18.6640625" customWidth="1"/>
    <col min="769" max="769" width="7.88671875" customWidth="1"/>
    <col min="770" max="770" width="59.5546875" customWidth="1"/>
    <col min="771" max="775" width="18.6640625" customWidth="1"/>
    <col min="776" max="777" width="10.6640625" customWidth="1"/>
    <col min="778" max="780" width="18.6640625" customWidth="1"/>
    <col min="1025" max="1025" width="7.88671875" customWidth="1"/>
    <col min="1026" max="1026" width="59.5546875" customWidth="1"/>
    <col min="1027" max="1031" width="18.6640625" customWidth="1"/>
    <col min="1032" max="1033" width="10.6640625" customWidth="1"/>
    <col min="1034" max="1036" width="18.6640625" customWidth="1"/>
    <col min="1281" max="1281" width="7.88671875" customWidth="1"/>
    <col min="1282" max="1282" width="59.5546875" customWidth="1"/>
    <col min="1283" max="1287" width="18.6640625" customWidth="1"/>
    <col min="1288" max="1289" width="10.6640625" customWidth="1"/>
    <col min="1290" max="1292" width="18.6640625" customWidth="1"/>
    <col min="1537" max="1537" width="7.88671875" customWidth="1"/>
    <col min="1538" max="1538" width="59.5546875" customWidth="1"/>
    <col min="1539" max="1543" width="18.6640625" customWidth="1"/>
    <col min="1544" max="1545" width="10.6640625" customWidth="1"/>
    <col min="1546" max="1548" width="18.6640625" customWidth="1"/>
    <col min="1793" max="1793" width="7.88671875" customWidth="1"/>
    <col min="1794" max="1794" width="59.5546875" customWidth="1"/>
    <col min="1795" max="1799" width="18.6640625" customWidth="1"/>
    <col min="1800" max="1801" width="10.6640625" customWidth="1"/>
    <col min="1802" max="1804" width="18.6640625" customWidth="1"/>
    <col min="2049" max="2049" width="7.88671875" customWidth="1"/>
    <col min="2050" max="2050" width="59.5546875" customWidth="1"/>
    <col min="2051" max="2055" width="18.6640625" customWidth="1"/>
    <col min="2056" max="2057" width="10.6640625" customWidth="1"/>
    <col min="2058" max="2060" width="18.6640625" customWidth="1"/>
    <col min="2305" max="2305" width="7.88671875" customWidth="1"/>
    <col min="2306" max="2306" width="59.5546875" customWidth="1"/>
    <col min="2307" max="2311" width="18.6640625" customWidth="1"/>
    <col min="2312" max="2313" width="10.6640625" customWidth="1"/>
    <col min="2314" max="2316" width="18.6640625" customWidth="1"/>
    <col min="2561" max="2561" width="7.88671875" customWidth="1"/>
    <col min="2562" max="2562" width="59.5546875" customWidth="1"/>
    <col min="2563" max="2567" width="18.6640625" customWidth="1"/>
    <col min="2568" max="2569" width="10.6640625" customWidth="1"/>
    <col min="2570" max="2572" width="18.6640625" customWidth="1"/>
    <col min="2817" max="2817" width="7.88671875" customWidth="1"/>
    <col min="2818" max="2818" width="59.5546875" customWidth="1"/>
    <col min="2819" max="2823" width="18.6640625" customWidth="1"/>
    <col min="2824" max="2825" width="10.6640625" customWidth="1"/>
    <col min="2826" max="2828" width="18.6640625" customWidth="1"/>
    <col min="3073" max="3073" width="7.88671875" customWidth="1"/>
    <col min="3074" max="3074" width="59.5546875" customWidth="1"/>
    <col min="3075" max="3079" width="18.6640625" customWidth="1"/>
    <col min="3080" max="3081" width="10.6640625" customWidth="1"/>
    <col min="3082" max="3084" width="18.6640625" customWidth="1"/>
    <col min="3329" max="3329" width="7.88671875" customWidth="1"/>
    <col min="3330" max="3330" width="59.5546875" customWidth="1"/>
    <col min="3331" max="3335" width="18.6640625" customWidth="1"/>
    <col min="3336" max="3337" width="10.6640625" customWidth="1"/>
    <col min="3338" max="3340" width="18.6640625" customWidth="1"/>
    <col min="3585" max="3585" width="7.88671875" customWidth="1"/>
    <col min="3586" max="3586" width="59.5546875" customWidth="1"/>
    <col min="3587" max="3591" width="18.6640625" customWidth="1"/>
    <col min="3592" max="3593" width="10.6640625" customWidth="1"/>
    <col min="3594" max="3596" width="18.6640625" customWidth="1"/>
    <col min="3841" max="3841" width="7.88671875" customWidth="1"/>
    <col min="3842" max="3842" width="59.5546875" customWidth="1"/>
    <col min="3843" max="3847" width="18.6640625" customWidth="1"/>
    <col min="3848" max="3849" width="10.6640625" customWidth="1"/>
    <col min="3850" max="3852" width="18.6640625" customWidth="1"/>
    <col min="4097" max="4097" width="7.88671875" customWidth="1"/>
    <col min="4098" max="4098" width="59.5546875" customWidth="1"/>
    <col min="4099" max="4103" width="18.6640625" customWidth="1"/>
    <col min="4104" max="4105" width="10.6640625" customWidth="1"/>
    <col min="4106" max="4108" width="18.6640625" customWidth="1"/>
    <col min="4353" max="4353" width="7.88671875" customWidth="1"/>
    <col min="4354" max="4354" width="59.5546875" customWidth="1"/>
    <col min="4355" max="4359" width="18.6640625" customWidth="1"/>
    <col min="4360" max="4361" width="10.6640625" customWidth="1"/>
    <col min="4362" max="4364" width="18.6640625" customWidth="1"/>
    <col min="4609" max="4609" width="7.88671875" customWidth="1"/>
    <col min="4610" max="4610" width="59.5546875" customWidth="1"/>
    <col min="4611" max="4615" width="18.6640625" customWidth="1"/>
    <col min="4616" max="4617" width="10.6640625" customWidth="1"/>
    <col min="4618" max="4620" width="18.6640625" customWidth="1"/>
    <col min="4865" max="4865" width="7.88671875" customWidth="1"/>
    <col min="4866" max="4866" width="59.5546875" customWidth="1"/>
    <col min="4867" max="4871" width="18.6640625" customWidth="1"/>
    <col min="4872" max="4873" width="10.6640625" customWidth="1"/>
    <col min="4874" max="4876" width="18.6640625" customWidth="1"/>
    <col min="5121" max="5121" width="7.88671875" customWidth="1"/>
    <col min="5122" max="5122" width="59.5546875" customWidth="1"/>
    <col min="5123" max="5127" width="18.6640625" customWidth="1"/>
    <col min="5128" max="5129" width="10.6640625" customWidth="1"/>
    <col min="5130" max="5132" width="18.6640625" customWidth="1"/>
    <col min="5377" max="5377" width="7.88671875" customWidth="1"/>
    <col min="5378" max="5378" width="59.5546875" customWidth="1"/>
    <col min="5379" max="5383" width="18.6640625" customWidth="1"/>
    <col min="5384" max="5385" width="10.6640625" customWidth="1"/>
    <col min="5386" max="5388" width="18.6640625" customWidth="1"/>
    <col min="5633" max="5633" width="7.88671875" customWidth="1"/>
    <col min="5634" max="5634" width="59.5546875" customWidth="1"/>
    <col min="5635" max="5639" width="18.6640625" customWidth="1"/>
    <col min="5640" max="5641" width="10.6640625" customWidth="1"/>
    <col min="5642" max="5644" width="18.6640625" customWidth="1"/>
    <col min="5889" max="5889" width="7.88671875" customWidth="1"/>
    <col min="5890" max="5890" width="59.5546875" customWidth="1"/>
    <col min="5891" max="5895" width="18.6640625" customWidth="1"/>
    <col min="5896" max="5897" width="10.6640625" customWidth="1"/>
    <col min="5898" max="5900" width="18.6640625" customWidth="1"/>
    <col min="6145" max="6145" width="7.88671875" customWidth="1"/>
    <col min="6146" max="6146" width="59.5546875" customWidth="1"/>
    <col min="6147" max="6151" width="18.6640625" customWidth="1"/>
    <col min="6152" max="6153" width="10.6640625" customWidth="1"/>
    <col min="6154" max="6156" width="18.6640625" customWidth="1"/>
    <col min="6401" max="6401" width="7.88671875" customWidth="1"/>
    <col min="6402" max="6402" width="59.5546875" customWidth="1"/>
    <col min="6403" max="6407" width="18.6640625" customWidth="1"/>
    <col min="6408" max="6409" width="10.6640625" customWidth="1"/>
    <col min="6410" max="6412" width="18.6640625" customWidth="1"/>
    <col min="6657" max="6657" width="7.88671875" customWidth="1"/>
    <col min="6658" max="6658" width="59.5546875" customWidth="1"/>
    <col min="6659" max="6663" width="18.6640625" customWidth="1"/>
    <col min="6664" max="6665" width="10.6640625" customWidth="1"/>
    <col min="6666" max="6668" width="18.6640625" customWidth="1"/>
    <col min="6913" max="6913" width="7.88671875" customWidth="1"/>
    <col min="6914" max="6914" width="59.5546875" customWidth="1"/>
    <col min="6915" max="6919" width="18.6640625" customWidth="1"/>
    <col min="6920" max="6921" width="10.6640625" customWidth="1"/>
    <col min="6922" max="6924" width="18.6640625" customWidth="1"/>
    <col min="7169" max="7169" width="7.88671875" customWidth="1"/>
    <col min="7170" max="7170" width="59.5546875" customWidth="1"/>
    <col min="7171" max="7175" width="18.6640625" customWidth="1"/>
    <col min="7176" max="7177" width="10.6640625" customWidth="1"/>
    <col min="7178" max="7180" width="18.6640625" customWidth="1"/>
    <col min="7425" max="7425" width="7.88671875" customWidth="1"/>
    <col min="7426" max="7426" width="59.5546875" customWidth="1"/>
    <col min="7427" max="7431" width="18.6640625" customWidth="1"/>
    <col min="7432" max="7433" width="10.6640625" customWidth="1"/>
    <col min="7434" max="7436" width="18.6640625" customWidth="1"/>
    <col min="7681" max="7681" width="7.88671875" customWidth="1"/>
    <col min="7682" max="7682" width="59.5546875" customWidth="1"/>
    <col min="7683" max="7687" width="18.6640625" customWidth="1"/>
    <col min="7688" max="7689" width="10.6640625" customWidth="1"/>
    <col min="7690" max="7692" width="18.6640625" customWidth="1"/>
    <col min="7937" max="7937" width="7.88671875" customWidth="1"/>
    <col min="7938" max="7938" width="59.5546875" customWidth="1"/>
    <col min="7939" max="7943" width="18.6640625" customWidth="1"/>
    <col min="7944" max="7945" width="10.6640625" customWidth="1"/>
    <col min="7946" max="7948" width="18.6640625" customWidth="1"/>
    <col min="8193" max="8193" width="7.88671875" customWidth="1"/>
    <col min="8194" max="8194" width="59.5546875" customWidth="1"/>
    <col min="8195" max="8199" width="18.6640625" customWidth="1"/>
    <col min="8200" max="8201" width="10.6640625" customWidth="1"/>
    <col min="8202" max="8204" width="18.6640625" customWidth="1"/>
    <col min="8449" max="8449" width="7.88671875" customWidth="1"/>
    <col min="8450" max="8450" width="59.5546875" customWidth="1"/>
    <col min="8451" max="8455" width="18.6640625" customWidth="1"/>
    <col min="8456" max="8457" width="10.6640625" customWidth="1"/>
    <col min="8458" max="8460" width="18.6640625" customWidth="1"/>
    <col min="8705" max="8705" width="7.88671875" customWidth="1"/>
    <col min="8706" max="8706" width="59.5546875" customWidth="1"/>
    <col min="8707" max="8711" width="18.6640625" customWidth="1"/>
    <col min="8712" max="8713" width="10.6640625" customWidth="1"/>
    <col min="8714" max="8716" width="18.6640625" customWidth="1"/>
    <col min="8961" max="8961" width="7.88671875" customWidth="1"/>
    <col min="8962" max="8962" width="59.5546875" customWidth="1"/>
    <col min="8963" max="8967" width="18.6640625" customWidth="1"/>
    <col min="8968" max="8969" width="10.6640625" customWidth="1"/>
    <col min="8970" max="8972" width="18.6640625" customWidth="1"/>
    <col min="9217" max="9217" width="7.88671875" customWidth="1"/>
    <col min="9218" max="9218" width="59.5546875" customWidth="1"/>
    <col min="9219" max="9223" width="18.6640625" customWidth="1"/>
    <col min="9224" max="9225" width="10.6640625" customWidth="1"/>
    <col min="9226" max="9228" width="18.6640625" customWidth="1"/>
    <col min="9473" max="9473" width="7.88671875" customWidth="1"/>
    <col min="9474" max="9474" width="59.5546875" customWidth="1"/>
    <col min="9475" max="9479" width="18.6640625" customWidth="1"/>
    <col min="9480" max="9481" width="10.6640625" customWidth="1"/>
    <col min="9482" max="9484" width="18.6640625" customWidth="1"/>
    <col min="9729" max="9729" width="7.88671875" customWidth="1"/>
    <col min="9730" max="9730" width="59.5546875" customWidth="1"/>
    <col min="9731" max="9735" width="18.6640625" customWidth="1"/>
    <col min="9736" max="9737" width="10.6640625" customWidth="1"/>
    <col min="9738" max="9740" width="18.6640625" customWidth="1"/>
    <col min="9985" max="9985" width="7.88671875" customWidth="1"/>
    <col min="9986" max="9986" width="59.5546875" customWidth="1"/>
    <col min="9987" max="9991" width="18.6640625" customWidth="1"/>
    <col min="9992" max="9993" width="10.6640625" customWidth="1"/>
    <col min="9994" max="9996" width="18.6640625" customWidth="1"/>
    <col min="10241" max="10241" width="7.88671875" customWidth="1"/>
    <col min="10242" max="10242" width="59.5546875" customWidth="1"/>
    <col min="10243" max="10247" width="18.6640625" customWidth="1"/>
    <col min="10248" max="10249" width="10.6640625" customWidth="1"/>
    <col min="10250" max="10252" width="18.6640625" customWidth="1"/>
    <col min="10497" max="10497" width="7.88671875" customWidth="1"/>
    <col min="10498" max="10498" width="59.5546875" customWidth="1"/>
    <col min="10499" max="10503" width="18.6640625" customWidth="1"/>
    <col min="10504" max="10505" width="10.6640625" customWidth="1"/>
    <col min="10506" max="10508" width="18.6640625" customWidth="1"/>
    <col min="10753" max="10753" width="7.88671875" customWidth="1"/>
    <col min="10754" max="10754" width="59.5546875" customWidth="1"/>
    <col min="10755" max="10759" width="18.6640625" customWidth="1"/>
    <col min="10760" max="10761" width="10.6640625" customWidth="1"/>
    <col min="10762" max="10764" width="18.6640625" customWidth="1"/>
    <col min="11009" max="11009" width="7.88671875" customWidth="1"/>
    <col min="11010" max="11010" width="59.5546875" customWidth="1"/>
    <col min="11011" max="11015" width="18.6640625" customWidth="1"/>
    <col min="11016" max="11017" width="10.6640625" customWidth="1"/>
    <col min="11018" max="11020" width="18.6640625" customWidth="1"/>
    <col min="11265" max="11265" width="7.88671875" customWidth="1"/>
    <col min="11266" max="11266" width="59.5546875" customWidth="1"/>
    <col min="11267" max="11271" width="18.6640625" customWidth="1"/>
    <col min="11272" max="11273" width="10.6640625" customWidth="1"/>
    <col min="11274" max="11276" width="18.6640625" customWidth="1"/>
    <col min="11521" max="11521" width="7.88671875" customWidth="1"/>
    <col min="11522" max="11522" width="59.5546875" customWidth="1"/>
    <col min="11523" max="11527" width="18.6640625" customWidth="1"/>
    <col min="11528" max="11529" width="10.6640625" customWidth="1"/>
    <col min="11530" max="11532" width="18.6640625" customWidth="1"/>
    <col min="11777" max="11777" width="7.88671875" customWidth="1"/>
    <col min="11778" max="11778" width="59.5546875" customWidth="1"/>
    <col min="11779" max="11783" width="18.6640625" customWidth="1"/>
    <col min="11784" max="11785" width="10.6640625" customWidth="1"/>
    <col min="11786" max="11788" width="18.6640625" customWidth="1"/>
    <col min="12033" max="12033" width="7.88671875" customWidth="1"/>
    <col min="12034" max="12034" width="59.5546875" customWidth="1"/>
    <col min="12035" max="12039" width="18.6640625" customWidth="1"/>
    <col min="12040" max="12041" width="10.6640625" customWidth="1"/>
    <col min="12042" max="12044" width="18.6640625" customWidth="1"/>
    <col min="12289" max="12289" width="7.88671875" customWidth="1"/>
    <col min="12290" max="12290" width="59.5546875" customWidth="1"/>
    <col min="12291" max="12295" width="18.6640625" customWidth="1"/>
    <col min="12296" max="12297" width="10.6640625" customWidth="1"/>
    <col min="12298" max="12300" width="18.6640625" customWidth="1"/>
    <col min="12545" max="12545" width="7.88671875" customWidth="1"/>
    <col min="12546" max="12546" width="59.5546875" customWidth="1"/>
    <col min="12547" max="12551" width="18.6640625" customWidth="1"/>
    <col min="12552" max="12553" width="10.6640625" customWidth="1"/>
    <col min="12554" max="12556" width="18.6640625" customWidth="1"/>
    <col min="12801" max="12801" width="7.88671875" customWidth="1"/>
    <col min="12802" max="12802" width="59.5546875" customWidth="1"/>
    <col min="12803" max="12807" width="18.6640625" customWidth="1"/>
    <col min="12808" max="12809" width="10.6640625" customWidth="1"/>
    <col min="12810" max="12812" width="18.6640625" customWidth="1"/>
    <col min="13057" max="13057" width="7.88671875" customWidth="1"/>
    <col min="13058" max="13058" width="59.5546875" customWidth="1"/>
    <col min="13059" max="13063" width="18.6640625" customWidth="1"/>
    <col min="13064" max="13065" width="10.6640625" customWidth="1"/>
    <col min="13066" max="13068" width="18.6640625" customWidth="1"/>
    <col min="13313" max="13313" width="7.88671875" customWidth="1"/>
    <col min="13314" max="13314" width="59.5546875" customWidth="1"/>
    <col min="13315" max="13319" width="18.6640625" customWidth="1"/>
    <col min="13320" max="13321" width="10.6640625" customWidth="1"/>
    <col min="13322" max="13324" width="18.6640625" customWidth="1"/>
    <col min="13569" max="13569" width="7.88671875" customWidth="1"/>
    <col min="13570" max="13570" width="59.5546875" customWidth="1"/>
    <col min="13571" max="13575" width="18.6640625" customWidth="1"/>
    <col min="13576" max="13577" width="10.6640625" customWidth="1"/>
    <col min="13578" max="13580" width="18.6640625" customWidth="1"/>
    <col min="13825" max="13825" width="7.88671875" customWidth="1"/>
    <col min="13826" max="13826" width="59.5546875" customWidth="1"/>
    <col min="13827" max="13831" width="18.6640625" customWidth="1"/>
    <col min="13832" max="13833" width="10.6640625" customWidth="1"/>
    <col min="13834" max="13836" width="18.6640625" customWidth="1"/>
    <col min="14081" max="14081" width="7.88671875" customWidth="1"/>
    <col min="14082" max="14082" width="59.5546875" customWidth="1"/>
    <col min="14083" max="14087" width="18.6640625" customWidth="1"/>
    <col min="14088" max="14089" width="10.6640625" customWidth="1"/>
    <col min="14090" max="14092" width="18.6640625" customWidth="1"/>
    <col min="14337" max="14337" width="7.88671875" customWidth="1"/>
    <col min="14338" max="14338" width="59.5546875" customWidth="1"/>
    <col min="14339" max="14343" width="18.6640625" customWidth="1"/>
    <col min="14344" max="14345" width="10.6640625" customWidth="1"/>
    <col min="14346" max="14348" width="18.6640625" customWidth="1"/>
    <col min="14593" max="14593" width="7.88671875" customWidth="1"/>
    <col min="14594" max="14594" width="59.5546875" customWidth="1"/>
    <col min="14595" max="14599" width="18.6640625" customWidth="1"/>
    <col min="14600" max="14601" width="10.6640625" customWidth="1"/>
    <col min="14602" max="14604" width="18.6640625" customWidth="1"/>
    <col min="14849" max="14849" width="7.88671875" customWidth="1"/>
    <col min="14850" max="14850" width="59.5546875" customWidth="1"/>
    <col min="14851" max="14855" width="18.6640625" customWidth="1"/>
    <col min="14856" max="14857" width="10.6640625" customWidth="1"/>
    <col min="14858" max="14860" width="18.6640625" customWidth="1"/>
    <col min="15105" max="15105" width="7.88671875" customWidth="1"/>
    <col min="15106" max="15106" width="59.5546875" customWidth="1"/>
    <col min="15107" max="15111" width="18.6640625" customWidth="1"/>
    <col min="15112" max="15113" width="10.6640625" customWidth="1"/>
    <col min="15114" max="15116" width="18.6640625" customWidth="1"/>
    <col min="15361" max="15361" width="7.88671875" customWidth="1"/>
    <col min="15362" max="15362" width="59.5546875" customWidth="1"/>
    <col min="15363" max="15367" width="18.6640625" customWidth="1"/>
    <col min="15368" max="15369" width="10.6640625" customWidth="1"/>
    <col min="15370" max="15372" width="18.6640625" customWidth="1"/>
    <col min="15617" max="15617" width="7.88671875" customWidth="1"/>
    <col min="15618" max="15618" width="59.5546875" customWidth="1"/>
    <col min="15619" max="15623" width="18.6640625" customWidth="1"/>
    <col min="15624" max="15625" width="10.6640625" customWidth="1"/>
    <col min="15626" max="15628" width="18.6640625" customWidth="1"/>
    <col min="15873" max="15873" width="7.88671875" customWidth="1"/>
    <col min="15874" max="15874" width="59.5546875" customWidth="1"/>
    <col min="15875" max="15879" width="18.6640625" customWidth="1"/>
    <col min="15880" max="15881" width="10.6640625" customWidth="1"/>
    <col min="15882" max="15884" width="18.6640625" customWidth="1"/>
    <col min="16129" max="16129" width="7.88671875" customWidth="1"/>
    <col min="16130" max="16130" width="59.5546875" customWidth="1"/>
    <col min="16131" max="16135" width="18.6640625" customWidth="1"/>
    <col min="16136" max="16137" width="10.6640625" customWidth="1"/>
    <col min="16138" max="16140" width="18.6640625" customWidth="1"/>
  </cols>
  <sheetData>
    <row r="1" spans="1:12" ht="20.25" customHeight="1" x14ac:dyDescent="0.4">
      <c r="A1" s="34" t="s">
        <v>524</v>
      </c>
      <c r="B1" s="34"/>
      <c r="C1" s="34"/>
      <c r="D1" s="34"/>
      <c r="E1" s="34"/>
      <c r="F1" s="34"/>
      <c r="G1" s="321"/>
      <c r="H1" s="321"/>
      <c r="I1" s="321"/>
      <c r="J1" s="321"/>
      <c r="K1" s="321"/>
      <c r="L1" s="321"/>
    </row>
    <row r="2" spans="1:12" ht="20.25" customHeight="1" x14ac:dyDescent="0.4">
      <c r="A2" s="321"/>
      <c r="B2" s="321"/>
      <c r="C2" s="321"/>
      <c r="D2" s="321"/>
      <c r="E2" s="321"/>
      <c r="F2" s="321"/>
      <c r="G2" s="321"/>
      <c r="H2" s="321"/>
      <c r="I2" s="316" t="s">
        <v>521</v>
      </c>
      <c r="J2" s="321"/>
      <c r="K2" s="321"/>
      <c r="L2" s="321"/>
    </row>
    <row r="3" spans="1:12" ht="52.2" customHeight="1" x14ac:dyDescent="0.3">
      <c r="A3" s="519" t="s">
        <v>185</v>
      </c>
      <c r="B3" s="523"/>
      <c r="C3" s="322" t="s">
        <v>160</v>
      </c>
      <c r="D3" s="322" t="s">
        <v>428</v>
      </c>
      <c r="E3" s="322" t="s">
        <v>528</v>
      </c>
      <c r="F3" s="353" t="s">
        <v>234</v>
      </c>
      <c r="G3" s="322" t="s">
        <v>430</v>
      </c>
      <c r="H3" s="322" t="s">
        <v>216</v>
      </c>
      <c r="I3" s="322" t="s">
        <v>197</v>
      </c>
      <c r="J3" s="80" t="s">
        <v>431</v>
      </c>
      <c r="K3" s="6" t="s">
        <v>141</v>
      </c>
      <c r="L3" s="6" t="s">
        <v>432</v>
      </c>
    </row>
    <row r="4" spans="1:12" s="11" customFormat="1" ht="20.25" hidden="1" customHeight="1" x14ac:dyDescent="0.3">
      <c r="A4" s="410"/>
      <c r="B4" s="411"/>
      <c r="C4" s="99"/>
      <c r="D4" s="99"/>
      <c r="E4" s="99"/>
      <c r="F4" s="99"/>
      <c r="G4" s="99"/>
      <c r="H4" s="100"/>
      <c r="I4" s="101"/>
      <c r="J4" s="22"/>
      <c r="K4" s="22"/>
      <c r="L4" s="22"/>
    </row>
    <row r="5" spans="1:12" ht="18.600000000000001" hidden="1" customHeight="1" x14ac:dyDescent="0.4">
      <c r="A5" s="326"/>
      <c r="B5" s="327"/>
      <c r="C5" s="99"/>
      <c r="D5" s="412"/>
      <c r="E5" s="412"/>
      <c r="F5" s="412"/>
      <c r="G5" s="412"/>
      <c r="H5" s="413"/>
      <c r="I5" s="414"/>
      <c r="J5" s="23"/>
      <c r="K5" s="23"/>
      <c r="L5" s="23"/>
    </row>
    <row r="6" spans="1:12" ht="18.600000000000001" hidden="1" customHeight="1" x14ac:dyDescent="0.4">
      <c r="A6" s="415"/>
      <c r="B6" s="416"/>
      <c r="C6" s="412"/>
      <c r="D6" s="412"/>
      <c r="E6" s="412"/>
      <c r="F6" s="412"/>
      <c r="G6" s="412"/>
      <c r="H6" s="413"/>
      <c r="I6" s="414"/>
      <c r="J6" s="23"/>
      <c r="K6" s="23"/>
      <c r="L6" s="23"/>
    </row>
    <row r="7" spans="1:12" ht="18.600000000000001" hidden="1" customHeight="1" x14ac:dyDescent="0.4">
      <c r="A7" s="415"/>
      <c r="B7" s="416"/>
      <c r="C7" s="412"/>
      <c r="D7" s="412"/>
      <c r="E7" s="412"/>
      <c r="F7" s="412"/>
      <c r="G7" s="412"/>
      <c r="H7" s="413"/>
      <c r="I7" s="414"/>
      <c r="J7" s="23"/>
      <c r="K7" s="23"/>
      <c r="L7" s="23"/>
    </row>
    <row r="8" spans="1:12" s="11" customFormat="1" ht="18" customHeight="1" x14ac:dyDescent="0.3">
      <c r="A8" s="452" t="s">
        <v>425</v>
      </c>
      <c r="B8" s="453" t="s">
        <v>529</v>
      </c>
      <c r="C8" s="454">
        <f>SUBTOTAL(9,C9:C49)</f>
        <v>173924.86</v>
      </c>
      <c r="D8" s="454">
        <f>SUBTOTAL(9,D13:D41)</f>
        <v>121500</v>
      </c>
      <c r="E8" s="454">
        <f>SUBTOTAL(9,E13:E41)</f>
        <v>4500</v>
      </c>
      <c r="F8" s="454">
        <f>G8-D8</f>
        <v>-121500</v>
      </c>
      <c r="G8" s="454">
        <f>SUBTOTAL(9,G9:G49)</f>
        <v>0</v>
      </c>
      <c r="H8" s="455">
        <f>IF(C8&lt;&gt;0,E8/C8,"-")</f>
        <v>2.5873242042569421E-2</v>
      </c>
      <c r="I8" s="456">
        <f>IF(D8&lt;&gt;0,E8/D8,"-")</f>
        <v>3.7037037037037035E-2</v>
      </c>
      <c r="J8" s="9">
        <f>SUBTOTAL(9,J9:J49)</f>
        <v>243000</v>
      </c>
      <c r="K8" s="9">
        <f>SUBTOTAL(9,K9:K49)</f>
        <v>243000</v>
      </c>
      <c r="L8" s="9">
        <f>SUBTOTAL(9,L9:L49)</f>
        <v>0</v>
      </c>
    </row>
    <row r="9" spans="1:12" ht="18.600000000000001" hidden="1" customHeight="1" x14ac:dyDescent="0.4">
      <c r="A9" s="86"/>
      <c r="B9" s="87"/>
      <c r="C9" s="88"/>
      <c r="D9" s="88"/>
      <c r="E9" s="88"/>
      <c r="F9" s="88"/>
      <c r="G9" s="89"/>
      <c r="H9" s="90"/>
      <c r="I9" s="91"/>
      <c r="J9" s="13"/>
      <c r="K9" s="13"/>
      <c r="L9" s="13"/>
    </row>
    <row r="10" spans="1:12" s="11" customFormat="1" ht="18" customHeight="1" x14ac:dyDescent="0.3">
      <c r="A10" s="346" t="s">
        <v>302</v>
      </c>
      <c r="B10" s="347" t="s">
        <v>525</v>
      </c>
      <c r="C10" s="331">
        <f>SUBTOTAL(9,C11:C48)</f>
        <v>173924.86</v>
      </c>
      <c r="D10" s="331">
        <f>SUBTOTAL(9,D13:D41)</f>
        <v>121500</v>
      </c>
      <c r="E10" s="331">
        <f>SUBTOTAL(9,E13:E41)</f>
        <v>4500</v>
      </c>
      <c r="F10" s="331">
        <f>G10-D10</f>
        <v>-121500</v>
      </c>
      <c r="G10" s="331">
        <f>SUBTOTAL(9,G11:G48)</f>
        <v>0</v>
      </c>
      <c r="H10" s="417">
        <f>IF(C10&lt;&gt;0,E10/C10,"-")</f>
        <v>2.5873242042569421E-2</v>
      </c>
      <c r="I10" s="418">
        <f>IF(D10&lt;&gt;0,E10/D10,"-")</f>
        <v>3.7037037037037035E-2</v>
      </c>
      <c r="J10" s="10">
        <f>SUBTOTAL(9,J11:J48)</f>
        <v>243000</v>
      </c>
      <c r="K10" s="10">
        <f>SUBTOTAL(9,K11:K48)</f>
        <v>243000</v>
      </c>
      <c r="L10" s="10">
        <f>SUBTOTAL(9,L11:L48)</f>
        <v>0</v>
      </c>
    </row>
    <row r="11" spans="1:12" ht="18.600000000000001" hidden="1" customHeight="1" x14ac:dyDescent="0.3">
      <c r="A11" s="102"/>
      <c r="B11" s="165"/>
      <c r="C11" s="166"/>
      <c r="D11" s="166"/>
      <c r="E11" s="166"/>
      <c r="F11" s="166"/>
      <c r="G11" s="89"/>
      <c r="H11" s="90"/>
      <c r="I11" s="91"/>
      <c r="J11" s="13"/>
      <c r="K11" s="13"/>
      <c r="L11" s="13"/>
    </row>
    <row r="12" spans="1:12" s="7" customFormat="1" ht="15" customHeight="1" x14ac:dyDescent="0.25">
      <c r="A12" s="419" t="s">
        <v>245</v>
      </c>
      <c r="B12" s="420" t="s">
        <v>246</v>
      </c>
      <c r="C12" s="421">
        <v>86962.43</v>
      </c>
      <c r="D12" s="421">
        <v>121500</v>
      </c>
      <c r="E12" s="421">
        <v>4500</v>
      </c>
      <c r="F12" s="421">
        <f>G12-D12</f>
        <v>-121500</v>
      </c>
      <c r="G12" s="421"/>
      <c r="H12" s="422">
        <f>IF(C12&lt;&gt;0,E12/C12,"-")</f>
        <v>5.1746484085138843E-2</v>
      </c>
      <c r="I12" s="423">
        <f>IF(D12&lt;&gt;0,E12/D12,"-")</f>
        <v>3.7037037037037035E-2</v>
      </c>
      <c r="J12" s="3">
        <v>121500</v>
      </c>
      <c r="K12" s="24">
        <v>121500</v>
      </c>
      <c r="L12" s="24">
        <v>0</v>
      </c>
    </row>
    <row r="13" spans="1:12" s="11" customFormat="1" ht="18" customHeight="1" x14ac:dyDescent="0.3">
      <c r="A13" s="106" t="s">
        <v>303</v>
      </c>
      <c r="B13" s="107" t="s">
        <v>304</v>
      </c>
      <c r="C13" s="108">
        <f>SUBTOTAL(9,C14:C47)</f>
        <v>86962.43</v>
      </c>
      <c r="D13" s="108">
        <f>SUBTOTAL(9,D14:D47)</f>
        <v>121500</v>
      </c>
      <c r="E13" s="108">
        <f>SUBTOTAL(9,E14:E47)</f>
        <v>4500</v>
      </c>
      <c r="F13" s="108">
        <f>G13-D13</f>
        <v>-121500</v>
      </c>
      <c r="G13" s="108">
        <f>SUBTOTAL(9,G14:G47)</f>
        <v>0</v>
      </c>
      <c r="H13" s="109">
        <f>IF(C13&lt;&gt;0,E13/C13,"-")</f>
        <v>5.1746484085138843E-2</v>
      </c>
      <c r="I13" s="110">
        <f>IF(D13&lt;&gt;0,E13/D13,"-")</f>
        <v>3.7037037037037035E-2</v>
      </c>
      <c r="J13" s="15">
        <f>SUBTOTAL(9,J14:J47)</f>
        <v>121500</v>
      </c>
      <c r="K13" s="15">
        <f>SUBTOTAL(9,K14:K47)</f>
        <v>121500</v>
      </c>
      <c r="L13" s="15">
        <f>SUBTOTAL(9,L14:L47)</f>
        <v>0</v>
      </c>
    </row>
    <row r="14" spans="1:12" ht="18.600000000000001" hidden="1" customHeight="1" x14ac:dyDescent="0.3">
      <c r="A14" s="102"/>
      <c r="B14" s="103"/>
      <c r="C14" s="104"/>
      <c r="D14" s="105"/>
      <c r="E14" s="105"/>
      <c r="F14" s="105"/>
      <c r="G14" s="89"/>
      <c r="H14" s="90"/>
      <c r="I14" s="91"/>
      <c r="J14" s="13"/>
      <c r="K14" s="13"/>
      <c r="L14" s="13"/>
    </row>
    <row r="15" spans="1:12" ht="18" customHeight="1" x14ac:dyDescent="0.3">
      <c r="A15" s="346" t="s">
        <v>255</v>
      </c>
      <c r="B15" s="347" t="s">
        <v>256</v>
      </c>
      <c r="C15" s="331">
        <f>SUBTOTAL(9,C16:C30)</f>
        <v>70012.429999999993</v>
      </c>
      <c r="D15" s="331">
        <f>SUBTOTAL(9,D16:D30)</f>
        <v>105000</v>
      </c>
      <c r="E15" s="331">
        <f>SUBTOTAL(9,E16:E30)</f>
        <v>4500</v>
      </c>
      <c r="F15" s="331">
        <f>G15-D15</f>
        <v>-105000</v>
      </c>
      <c r="G15" s="331">
        <f>SUBTOTAL(9,G16:G30)</f>
        <v>0</v>
      </c>
      <c r="H15" s="417">
        <f>IF(C15&lt;&gt;0,E15/C15,"-")</f>
        <v>6.4274301006264176E-2</v>
      </c>
      <c r="I15" s="418">
        <f>IF(D15&lt;&gt;0,E15/D15,"-")</f>
        <v>4.2857142857142858E-2</v>
      </c>
      <c r="J15" s="17">
        <f>SUBTOTAL(9,J16:J30)</f>
        <v>105000</v>
      </c>
      <c r="K15" s="17">
        <f>SUBTOTAL(9,K16:K30)</f>
        <v>105000</v>
      </c>
      <c r="L15" s="17">
        <f>SUBTOTAL(9,L16:L30)</f>
        <v>0</v>
      </c>
    </row>
    <row r="16" spans="1:12" ht="30" hidden="1" customHeight="1" x14ac:dyDescent="0.3">
      <c r="A16" s="102"/>
      <c r="B16" s="103"/>
      <c r="C16" s="104"/>
      <c r="D16" s="111"/>
      <c r="E16" s="111"/>
      <c r="F16" s="111"/>
      <c r="G16" s="89"/>
      <c r="H16" s="90"/>
      <c r="I16" s="91"/>
      <c r="J16" s="13"/>
      <c r="K16" s="13"/>
      <c r="L16" s="13"/>
    </row>
    <row r="17" spans="1:12" ht="18" customHeight="1" x14ac:dyDescent="0.3">
      <c r="A17" s="424" t="s">
        <v>305</v>
      </c>
      <c r="B17" s="425" t="s">
        <v>306</v>
      </c>
      <c r="C17" s="426">
        <f>SUBTOTAL(9,C18:C29)</f>
        <v>70012.429999999993</v>
      </c>
      <c r="D17" s="426">
        <f>SUBTOTAL(9,D18:D29)</f>
        <v>105000</v>
      </c>
      <c r="E17" s="426">
        <f>SUBTOTAL(9,E18:E29)</f>
        <v>4500</v>
      </c>
      <c r="F17" s="426">
        <f>G17-D17</f>
        <v>-105000</v>
      </c>
      <c r="G17" s="426">
        <f>SUBTOTAL(9,G18:G29)</f>
        <v>0</v>
      </c>
      <c r="H17" s="427">
        <f>IF(C17&lt;&gt;0,E17/C17,"-")</f>
        <v>6.4274301006264176E-2</v>
      </c>
      <c r="I17" s="428">
        <f>IF(D17&lt;&gt;0,E17/D17,"-")</f>
        <v>4.2857142857142858E-2</v>
      </c>
      <c r="J17" s="20">
        <f>SUBTOTAL(9,J18:J29)</f>
        <v>105000</v>
      </c>
      <c r="K17" s="20">
        <f>SUBTOTAL(9,K18:K29)</f>
        <v>105000</v>
      </c>
      <c r="L17" s="20">
        <f>SUBTOTAL(9,L18:L29)</f>
        <v>0</v>
      </c>
    </row>
    <row r="18" spans="1:12" ht="30" hidden="1" customHeight="1" x14ac:dyDescent="0.3">
      <c r="A18" s="429"/>
      <c r="B18" s="430"/>
      <c r="C18" s="431"/>
      <c r="D18" s="432"/>
      <c r="E18" s="432"/>
      <c r="F18" s="432"/>
      <c r="G18" s="433"/>
      <c r="H18" s="434"/>
      <c r="I18" s="435"/>
      <c r="J18" s="13"/>
      <c r="K18" s="13"/>
      <c r="L18" s="13"/>
    </row>
    <row r="19" spans="1:12" ht="18" customHeight="1" x14ac:dyDescent="0.3">
      <c r="A19" s="436" t="s">
        <v>0</v>
      </c>
      <c r="B19" s="437" t="s">
        <v>136</v>
      </c>
      <c r="C19" s="432">
        <f>SUBTOTAL(9,C20:C28)</f>
        <v>70012.429999999993</v>
      </c>
      <c r="D19" s="432">
        <f>SUBTOTAL(9,D20:D28)</f>
        <v>105000</v>
      </c>
      <c r="E19" s="432">
        <f>SUBTOTAL(9,E20:E28)</f>
        <v>4500</v>
      </c>
      <c r="F19" s="432">
        <f>G19-D19</f>
        <v>-105000</v>
      </c>
      <c r="G19" s="432">
        <f>SUBTOTAL(9,G20:G28)</f>
        <v>0</v>
      </c>
      <c r="H19" s="438">
        <f>IF(C19&lt;&gt;0,E19/C19,"-")</f>
        <v>6.4274301006264176E-2</v>
      </c>
      <c r="I19" s="439">
        <f>IF(D19&lt;&gt;0,E19/D19,"-")</f>
        <v>4.2857142857142858E-2</v>
      </c>
      <c r="J19" s="21">
        <f>SUBTOTAL(9,J20:J28)</f>
        <v>105000</v>
      </c>
      <c r="K19" s="21">
        <f>SUBTOTAL(9,K20:K28)</f>
        <v>105000</v>
      </c>
      <c r="L19" s="21">
        <f>SUBTOTAL(9,L20:L28)</f>
        <v>0</v>
      </c>
    </row>
    <row r="20" spans="1:12" ht="30" hidden="1" customHeight="1" x14ac:dyDescent="0.3">
      <c r="A20" s="429"/>
      <c r="B20" s="430"/>
      <c r="C20" s="431"/>
      <c r="D20" s="440"/>
      <c r="E20" s="440"/>
      <c r="F20" s="440"/>
      <c r="G20" s="433"/>
      <c r="H20" s="434"/>
      <c r="I20" s="435"/>
      <c r="J20" s="13"/>
      <c r="K20" s="13"/>
      <c r="L20" s="13"/>
    </row>
    <row r="21" spans="1:12" ht="18" customHeight="1" x14ac:dyDescent="0.3">
      <c r="A21" s="441" t="s">
        <v>5</v>
      </c>
      <c r="B21" s="442" t="s">
        <v>139</v>
      </c>
      <c r="C21" s="440">
        <f>SUBTOTAL(9,C22:C27)</f>
        <v>70012.429999999993</v>
      </c>
      <c r="D21" s="440">
        <f>SUBTOTAL(9,D22:D27)</f>
        <v>105000</v>
      </c>
      <c r="E21" s="440">
        <f>SUBTOTAL(9,E22:E27)</f>
        <v>4500</v>
      </c>
      <c r="F21" s="440">
        <f>G21-D21</f>
        <v>-105000</v>
      </c>
      <c r="G21" s="440">
        <f>SUBTOTAL(9,G22:G27)</f>
        <v>0</v>
      </c>
      <c r="H21" s="443">
        <f>IF(C21&lt;&gt;0,E21/C21,"-")</f>
        <v>6.4274301006264176E-2</v>
      </c>
      <c r="I21" s="444">
        <f>IF(D21&lt;&gt;0,E21/D21,"-")</f>
        <v>4.2857142857142858E-2</v>
      </c>
      <c r="J21" s="18">
        <f>SUBTOTAL(9,J22:J27)</f>
        <v>105000</v>
      </c>
      <c r="K21" s="18">
        <f>SUBTOTAL(9,K22:K27)</f>
        <v>105000</v>
      </c>
      <c r="L21" s="18">
        <f>SUBTOTAL(9,L22:L27)</f>
        <v>0</v>
      </c>
    </row>
    <row r="22" spans="1:12" ht="22.5" hidden="1" customHeight="1" x14ac:dyDescent="0.3">
      <c r="A22" s="102"/>
      <c r="B22" s="103"/>
      <c r="C22" s="104"/>
      <c r="D22" s="123"/>
      <c r="E22" s="123"/>
      <c r="F22" s="123"/>
      <c r="G22" s="123"/>
      <c r="H22" s="129"/>
      <c r="I22" s="130"/>
      <c r="J22" s="70"/>
      <c r="K22" s="70"/>
      <c r="L22" s="70"/>
    </row>
    <row r="23" spans="1:12" ht="18" customHeight="1" x14ac:dyDescent="0.3">
      <c r="A23" s="131" t="s">
        <v>26</v>
      </c>
      <c r="B23" s="132" t="s">
        <v>173</v>
      </c>
      <c r="C23" s="123">
        <f>SUBTOTAL(9,C24:C26)</f>
        <v>70012.429999999993</v>
      </c>
      <c r="D23" s="123">
        <f>SUBTOTAL(9,D24:D26)</f>
        <v>105000</v>
      </c>
      <c r="E23" s="123">
        <f>SUBTOTAL(9,E24:E26)</f>
        <v>4500</v>
      </c>
      <c r="F23" s="123">
        <f>G23-D23</f>
        <v>-105000</v>
      </c>
      <c r="G23" s="123">
        <f>SUBTOTAL(9,G24:G26)</f>
        <v>0</v>
      </c>
      <c r="H23" s="129">
        <f>IF(C23&lt;&gt;0,E23/C23,"-")</f>
        <v>6.4274301006264176E-2</v>
      </c>
      <c r="I23" s="130">
        <f>IF(D23&lt;&gt;0,E23/D23,"-")</f>
        <v>4.2857142857142858E-2</v>
      </c>
      <c r="J23" s="70">
        <f>SUBTOTAL(9,J24:J26)</f>
        <v>105000</v>
      </c>
      <c r="K23" s="70">
        <f>SUBTOTAL(9,K24:K26)</f>
        <v>105000</v>
      </c>
      <c r="L23" s="70">
        <f>SUBTOTAL(9,L24:L26)</f>
        <v>0</v>
      </c>
    </row>
    <row r="24" spans="1:12" ht="30" hidden="1" customHeight="1" x14ac:dyDescent="0.3">
      <c r="A24" s="102"/>
      <c r="B24" s="103"/>
      <c r="C24" s="104"/>
      <c r="D24" s="133"/>
      <c r="E24" s="133"/>
      <c r="F24" s="133"/>
      <c r="G24" s="89"/>
      <c r="H24" s="90"/>
      <c r="I24" s="91"/>
      <c r="J24" s="13"/>
      <c r="K24" s="13"/>
      <c r="L24" s="13"/>
    </row>
    <row r="25" spans="1:12" ht="15" customHeight="1" x14ac:dyDescent="0.3">
      <c r="A25" s="134" t="s">
        <v>70</v>
      </c>
      <c r="B25" s="135" t="s">
        <v>229</v>
      </c>
      <c r="C25" s="136">
        <v>70012.429999999993</v>
      </c>
      <c r="D25" s="136">
        <v>105000</v>
      </c>
      <c r="E25" s="136">
        <v>4500</v>
      </c>
      <c r="F25" s="136">
        <f>G25-D25</f>
        <v>-105000</v>
      </c>
      <c r="G25" s="136"/>
      <c r="H25" s="445">
        <f>IF(C25&lt;&gt;0,0/C25,"-")</f>
        <v>0</v>
      </c>
      <c r="I25" s="137">
        <f>IF(D25&lt;&gt;0,E25/D25,"-")</f>
        <v>4.2857142857142858E-2</v>
      </c>
      <c r="J25" s="3">
        <v>105000</v>
      </c>
      <c r="K25" s="24">
        <v>105000</v>
      </c>
      <c r="L25" s="24">
        <v>0</v>
      </c>
    </row>
    <row r="26" spans="1:12" hidden="1" x14ac:dyDescent="0.3">
      <c r="A26" s="102"/>
      <c r="B26" s="103"/>
      <c r="C26" s="104"/>
      <c r="D26" s="136"/>
      <c r="E26" s="136"/>
      <c r="F26" s="136"/>
      <c r="G26" s="136"/>
      <c r="H26" s="445"/>
      <c r="I26" s="137"/>
      <c r="J26" s="3"/>
      <c r="K26" s="3"/>
      <c r="L26" s="3"/>
    </row>
    <row r="27" spans="1:12" hidden="1" x14ac:dyDescent="0.3">
      <c r="A27" s="102"/>
      <c r="B27" s="103"/>
      <c r="C27" s="104"/>
      <c r="D27" s="104"/>
      <c r="E27" s="104"/>
      <c r="F27" s="104"/>
      <c r="G27" s="89"/>
      <c r="H27" s="90"/>
      <c r="I27" s="91"/>
      <c r="J27" s="13"/>
      <c r="K27" s="13"/>
      <c r="L27" s="13"/>
    </row>
    <row r="28" spans="1:12" ht="20.100000000000001" hidden="1" customHeight="1" x14ac:dyDescent="0.3">
      <c r="A28" s="102"/>
      <c r="B28" s="103"/>
      <c r="C28" s="104"/>
      <c r="D28" s="104"/>
      <c r="E28" s="104"/>
      <c r="F28" s="104"/>
      <c r="G28" s="89"/>
      <c r="H28" s="90"/>
      <c r="I28" s="91"/>
      <c r="J28" s="13"/>
      <c r="K28" s="13"/>
      <c r="L28" s="13"/>
    </row>
    <row r="29" spans="1:12" ht="20.100000000000001" hidden="1" customHeight="1" x14ac:dyDescent="0.3">
      <c r="A29" s="102"/>
      <c r="B29" s="103"/>
      <c r="C29" s="104"/>
      <c r="D29" s="104"/>
      <c r="E29" s="104"/>
      <c r="F29" s="104"/>
      <c r="G29" s="89"/>
      <c r="H29" s="90"/>
      <c r="I29" s="91"/>
      <c r="J29" s="13"/>
      <c r="K29" s="13"/>
      <c r="L29" s="13"/>
    </row>
    <row r="30" spans="1:12" ht="20.100000000000001" hidden="1" customHeight="1" x14ac:dyDescent="0.3">
      <c r="A30" s="102"/>
      <c r="B30" s="103"/>
      <c r="C30" s="104"/>
      <c r="D30" s="104"/>
      <c r="E30" s="104"/>
      <c r="F30" s="104"/>
      <c r="G30" s="89"/>
      <c r="H30" s="90"/>
      <c r="I30" s="91"/>
      <c r="J30" s="13"/>
      <c r="K30" s="13"/>
      <c r="L30" s="13"/>
    </row>
    <row r="31" spans="1:12" ht="15.6" customHeight="1" x14ac:dyDescent="0.3">
      <c r="A31" s="346" t="s">
        <v>259</v>
      </c>
      <c r="B31" s="347" t="s">
        <v>260</v>
      </c>
      <c r="C31" s="331">
        <f>SUBTOTAL(9,C32:C46)</f>
        <v>16950</v>
      </c>
      <c r="D31" s="331">
        <f>SUBTOTAL(9,D32:D46)</f>
        <v>16500</v>
      </c>
      <c r="E31" s="331">
        <f>SUBTOTAL(9,E32:E46)</f>
        <v>0</v>
      </c>
      <c r="F31" s="331">
        <f>G31-D31</f>
        <v>-16500</v>
      </c>
      <c r="G31" s="331">
        <f>SUBTOTAL(9,G32:G46)</f>
        <v>0</v>
      </c>
      <c r="H31" s="417">
        <f>IF(C31&lt;&gt;0,E31/C31,"-")</f>
        <v>0</v>
      </c>
      <c r="I31" s="418">
        <f>IF(D31&lt;&gt;0,E31/D31,"-")</f>
        <v>0</v>
      </c>
      <c r="J31" s="17">
        <f>SUBTOTAL(9,J32:J46)</f>
        <v>16500</v>
      </c>
      <c r="K31" s="17">
        <f>SUBTOTAL(9,K32:K46)</f>
        <v>16500</v>
      </c>
      <c r="L31" s="17">
        <f>SUBTOTAL(9,L32:L46)</f>
        <v>0</v>
      </c>
    </row>
    <row r="32" spans="1:12" ht="30" hidden="1" customHeight="1" x14ac:dyDescent="0.3">
      <c r="A32" s="429"/>
      <c r="B32" s="430"/>
      <c r="C32" s="431"/>
      <c r="D32" s="426"/>
      <c r="E32" s="426"/>
      <c r="F32" s="426"/>
      <c r="G32" s="433"/>
      <c r="H32" s="434"/>
      <c r="I32" s="435"/>
      <c r="J32" s="13"/>
      <c r="K32" s="13"/>
      <c r="L32" s="13"/>
    </row>
    <row r="33" spans="1:12" ht="18" customHeight="1" x14ac:dyDescent="0.3">
      <c r="A33" s="424" t="s">
        <v>307</v>
      </c>
      <c r="B33" s="425" t="s">
        <v>308</v>
      </c>
      <c r="C33" s="426">
        <f>SUBTOTAL(9,C34:C45)</f>
        <v>16950</v>
      </c>
      <c r="D33" s="426">
        <f>SUBTOTAL(9,D34:D45)</f>
        <v>16500</v>
      </c>
      <c r="E33" s="426">
        <f>SUBTOTAL(9,E34:E45)</f>
        <v>0</v>
      </c>
      <c r="F33" s="426">
        <f>G33-D33</f>
        <v>-16500</v>
      </c>
      <c r="G33" s="426">
        <f>SUBTOTAL(9,G34:G45)</f>
        <v>0</v>
      </c>
      <c r="H33" s="427">
        <f>IF(C33&lt;&gt;0,E33/C33,"-")</f>
        <v>0</v>
      </c>
      <c r="I33" s="428">
        <f>IF(D33&lt;&gt;0,E33/D33,"-")</f>
        <v>0</v>
      </c>
      <c r="J33" s="20">
        <f>SUBTOTAL(9,J34:J45)</f>
        <v>16500</v>
      </c>
      <c r="K33" s="20">
        <f>SUBTOTAL(9,K34:K45)</f>
        <v>16500</v>
      </c>
      <c r="L33" s="20">
        <f>SUBTOTAL(9,L34:L45)</f>
        <v>0</v>
      </c>
    </row>
    <row r="34" spans="1:12" ht="30" hidden="1" customHeight="1" x14ac:dyDescent="0.3">
      <c r="A34" s="429"/>
      <c r="B34" s="430"/>
      <c r="C34" s="431"/>
      <c r="D34" s="432"/>
      <c r="E34" s="432"/>
      <c r="F34" s="432"/>
      <c r="G34" s="433"/>
      <c r="H34" s="434"/>
      <c r="I34" s="435"/>
      <c r="J34" s="13"/>
      <c r="K34" s="13"/>
      <c r="L34" s="13"/>
    </row>
    <row r="35" spans="1:12" ht="18" customHeight="1" x14ac:dyDescent="0.3">
      <c r="A35" s="436" t="s">
        <v>0</v>
      </c>
      <c r="B35" s="437" t="s">
        <v>136</v>
      </c>
      <c r="C35" s="432">
        <f>SUBTOTAL(9,C36:C44)</f>
        <v>16950</v>
      </c>
      <c r="D35" s="432">
        <f>SUBTOTAL(9,D36:D44)</f>
        <v>16500</v>
      </c>
      <c r="E35" s="432">
        <f>SUBTOTAL(9,E36:E44)</f>
        <v>0</v>
      </c>
      <c r="F35" s="432">
        <f>G35-D35</f>
        <v>-16500</v>
      </c>
      <c r="G35" s="432">
        <f>SUBTOTAL(9,G36:G44)</f>
        <v>0</v>
      </c>
      <c r="H35" s="438">
        <f>IF(C35&lt;&gt;0,E35/C35,"-")</f>
        <v>0</v>
      </c>
      <c r="I35" s="439">
        <f>IF(D35&lt;&gt;0,E35/D35,"-")</f>
        <v>0</v>
      </c>
      <c r="J35" s="21">
        <f>SUBTOTAL(9,J36:J44)</f>
        <v>16500</v>
      </c>
      <c r="K35" s="21">
        <f>SUBTOTAL(9,K36:K44)</f>
        <v>16500</v>
      </c>
      <c r="L35" s="21">
        <f>SUBTOTAL(9,L36:L44)</f>
        <v>0</v>
      </c>
    </row>
    <row r="36" spans="1:12" ht="30" hidden="1" customHeight="1" x14ac:dyDescent="0.3">
      <c r="A36" s="429"/>
      <c r="B36" s="430"/>
      <c r="C36" s="431"/>
      <c r="D36" s="440"/>
      <c r="E36" s="440"/>
      <c r="F36" s="440"/>
      <c r="G36" s="433"/>
      <c r="H36" s="434"/>
      <c r="I36" s="435"/>
      <c r="J36" s="13"/>
      <c r="K36" s="13"/>
      <c r="L36" s="13"/>
    </row>
    <row r="37" spans="1:12" ht="18" customHeight="1" x14ac:dyDescent="0.3">
      <c r="A37" s="441" t="s">
        <v>10</v>
      </c>
      <c r="B37" s="442" t="s">
        <v>119</v>
      </c>
      <c r="C37" s="440">
        <f>SUBTOTAL(9,C38:C43)</f>
        <v>16950</v>
      </c>
      <c r="D37" s="440">
        <f>SUBTOTAL(9,D38:D43)</f>
        <v>16500</v>
      </c>
      <c r="E37" s="440">
        <f>SUBTOTAL(9,E38:E43)</f>
        <v>0</v>
      </c>
      <c r="F37" s="440">
        <f>G37-D37</f>
        <v>-16500</v>
      </c>
      <c r="G37" s="440">
        <f>SUBTOTAL(9,G38:G43)</f>
        <v>0</v>
      </c>
      <c r="H37" s="443">
        <f>IF(C37&lt;&gt;0,E37/C37,"-")</f>
        <v>0</v>
      </c>
      <c r="I37" s="444">
        <f>IF(D37&lt;&gt;0,E37/D37,"-")</f>
        <v>0</v>
      </c>
      <c r="J37" s="18">
        <f>SUBTOTAL(9,J38:J43)</f>
        <v>16500</v>
      </c>
      <c r="K37" s="18">
        <f>SUBTOTAL(9,K38:K43)</f>
        <v>16500</v>
      </c>
      <c r="L37" s="18">
        <f>SUBTOTAL(9,L38:L43)</f>
        <v>0</v>
      </c>
    </row>
    <row r="38" spans="1:12" ht="22.5" hidden="1" customHeight="1" x14ac:dyDescent="0.3">
      <c r="A38" s="102"/>
      <c r="B38" s="103"/>
      <c r="C38" s="104"/>
      <c r="D38" s="123"/>
      <c r="E38" s="123"/>
      <c r="F38" s="123"/>
      <c r="G38" s="123"/>
      <c r="H38" s="129"/>
      <c r="I38" s="130"/>
      <c r="J38" s="70"/>
      <c r="K38" s="70"/>
      <c r="L38" s="70"/>
    </row>
    <row r="39" spans="1:12" ht="18" customHeight="1" x14ac:dyDescent="0.3">
      <c r="A39" s="131" t="s">
        <v>31</v>
      </c>
      <c r="B39" s="132" t="s">
        <v>161</v>
      </c>
      <c r="C39" s="123">
        <f>SUBTOTAL(9,C40:C42)</f>
        <v>16950</v>
      </c>
      <c r="D39" s="123">
        <f>SUBTOTAL(9,D40:D42)</f>
        <v>16500</v>
      </c>
      <c r="E39" s="123">
        <f>SUBTOTAL(9,E40:E42)</f>
        <v>0</v>
      </c>
      <c r="F39" s="123">
        <f>G39-D39</f>
        <v>-16500</v>
      </c>
      <c r="G39" s="123">
        <f>SUBTOTAL(9,G40:G42)</f>
        <v>0</v>
      </c>
      <c r="H39" s="129">
        <f>IF(C39&lt;&gt;0,E39/C39,"-")</f>
        <v>0</v>
      </c>
      <c r="I39" s="130">
        <f>IF(D39&lt;&gt;0,E39/D39,"-")</f>
        <v>0</v>
      </c>
      <c r="J39" s="70">
        <f>SUBTOTAL(9,J40:J42)</f>
        <v>16500</v>
      </c>
      <c r="K39" s="70">
        <f>SUBTOTAL(9,K40:K42)</f>
        <v>16500</v>
      </c>
      <c r="L39" s="70">
        <f>SUBTOTAL(9,L40:L42)</f>
        <v>0</v>
      </c>
    </row>
    <row r="40" spans="1:12" ht="30" hidden="1" customHeight="1" x14ac:dyDescent="0.3">
      <c r="A40" s="102"/>
      <c r="B40" s="103"/>
      <c r="C40" s="104"/>
      <c r="D40" s="133"/>
      <c r="E40" s="133"/>
      <c r="F40" s="133"/>
      <c r="G40" s="89"/>
      <c r="H40" s="90"/>
      <c r="I40" s="91"/>
      <c r="J40" s="13"/>
      <c r="K40" s="13"/>
      <c r="L40" s="13"/>
    </row>
    <row r="41" spans="1:12" ht="15" customHeight="1" x14ac:dyDescent="0.3">
      <c r="A41" s="134" t="s">
        <v>83</v>
      </c>
      <c r="B41" s="135" t="s">
        <v>186</v>
      </c>
      <c r="C41" s="136">
        <v>16950</v>
      </c>
      <c r="D41" s="136">
        <v>16500</v>
      </c>
      <c r="E41" s="136">
        <v>0</v>
      </c>
      <c r="F41" s="136">
        <f>G41-D41</f>
        <v>-16500</v>
      </c>
      <c r="G41" s="136"/>
      <c r="H41" s="445">
        <f>IF(C41&lt;&gt;0,0/C41,"-")</f>
        <v>0</v>
      </c>
      <c r="I41" s="137">
        <f>IF(D41&lt;&gt;0,E41/D41,"-")</f>
        <v>0</v>
      </c>
      <c r="J41" s="3">
        <v>16500</v>
      </c>
      <c r="K41" s="24">
        <v>16500</v>
      </c>
      <c r="L41" s="24">
        <v>0</v>
      </c>
    </row>
    <row r="42" spans="1:12" hidden="1" x14ac:dyDescent="0.3">
      <c r="A42" s="102"/>
      <c r="B42" s="103"/>
      <c r="C42" s="104"/>
      <c r="D42" s="136"/>
      <c r="E42" s="136"/>
      <c r="F42" s="136"/>
      <c r="G42" s="136"/>
      <c r="H42" s="445"/>
      <c r="I42" s="137"/>
      <c r="J42" s="3"/>
      <c r="K42" s="3"/>
      <c r="L42" s="3"/>
    </row>
    <row r="43" spans="1:12" hidden="1" x14ac:dyDescent="0.3">
      <c r="A43" s="102"/>
      <c r="B43" s="103"/>
      <c r="C43" s="104"/>
      <c r="D43" s="104"/>
      <c r="E43" s="104"/>
      <c r="F43" s="104"/>
      <c r="G43" s="89"/>
      <c r="H43" s="90"/>
      <c r="I43" s="91"/>
      <c r="J43" s="13"/>
      <c r="K43" s="13"/>
      <c r="L43" s="13"/>
    </row>
    <row r="44" spans="1:12" ht="20.100000000000001" hidden="1" customHeight="1" x14ac:dyDescent="0.3">
      <c r="A44" s="102"/>
      <c r="B44" s="103"/>
      <c r="C44" s="104"/>
      <c r="D44" s="104"/>
      <c r="E44" s="104"/>
      <c r="F44" s="104"/>
      <c r="G44" s="89"/>
      <c r="H44" s="90"/>
      <c r="I44" s="91"/>
      <c r="J44" s="13"/>
      <c r="K44" s="13"/>
      <c r="L44" s="13"/>
    </row>
    <row r="45" spans="1:12" ht="20.100000000000001" hidden="1" customHeight="1" x14ac:dyDescent="0.3">
      <c r="A45" s="102"/>
      <c r="B45" s="103"/>
      <c r="C45" s="104"/>
      <c r="D45" s="104"/>
      <c r="E45" s="104"/>
      <c r="F45" s="104"/>
      <c r="G45" s="89"/>
      <c r="H45" s="90"/>
      <c r="I45" s="91"/>
      <c r="J45" s="13"/>
      <c r="K45" s="13"/>
      <c r="L45" s="13"/>
    </row>
    <row r="46" spans="1:12" ht="20.100000000000001" hidden="1" customHeight="1" x14ac:dyDescent="0.3">
      <c r="A46" s="102"/>
      <c r="B46" s="103"/>
      <c r="C46" s="104"/>
      <c r="D46" s="104"/>
      <c r="E46" s="104"/>
      <c r="F46" s="104"/>
      <c r="G46" s="89"/>
      <c r="H46" s="90"/>
      <c r="I46" s="91"/>
      <c r="J46" s="13"/>
      <c r="K46" s="13"/>
      <c r="L46" s="13"/>
    </row>
    <row r="47" spans="1:12" ht="20.100000000000001" hidden="1" customHeight="1" x14ac:dyDescent="0.3">
      <c r="A47" s="102"/>
      <c r="B47" s="103"/>
      <c r="C47" s="104"/>
      <c r="D47" s="104"/>
      <c r="E47" s="104"/>
      <c r="F47" s="104"/>
      <c r="G47" s="89"/>
      <c r="H47" s="90"/>
      <c r="I47" s="91"/>
      <c r="J47" s="13"/>
      <c r="K47" s="13"/>
      <c r="L47" s="13"/>
    </row>
    <row r="48" spans="1:12" ht="20.100000000000001" hidden="1" customHeight="1" x14ac:dyDescent="0.3">
      <c r="A48" s="102"/>
      <c r="B48" s="103"/>
      <c r="C48" s="104"/>
      <c r="D48" s="104"/>
      <c r="E48" s="104"/>
      <c r="F48" s="104"/>
      <c r="G48" s="89"/>
      <c r="H48" s="90"/>
      <c r="I48" s="91"/>
      <c r="J48" s="13"/>
      <c r="K48" s="13"/>
      <c r="L48" s="13"/>
    </row>
    <row r="49" spans="1:12" hidden="1" x14ac:dyDescent="0.3">
      <c r="A49" s="102"/>
      <c r="B49" s="103"/>
      <c r="C49" s="104"/>
      <c r="D49" s="104"/>
      <c r="E49" s="104"/>
      <c r="F49" s="104"/>
      <c r="G49" s="89"/>
      <c r="H49" s="90"/>
      <c r="I49" s="91"/>
      <c r="J49" s="13"/>
      <c r="K49" s="13"/>
      <c r="L49" s="13"/>
    </row>
    <row r="50" spans="1:12" s="11" customFormat="1" ht="18" customHeight="1" x14ac:dyDescent="0.3">
      <c r="A50" s="346" t="s">
        <v>426</v>
      </c>
      <c r="B50" s="347" t="s">
        <v>526</v>
      </c>
      <c r="C50" s="331">
        <f>SUBTOTAL(9,C51:C1097)</f>
        <v>15236438.139999999</v>
      </c>
      <c r="D50" s="331">
        <f>SUBTOTAL(9,D59:D1089)</f>
        <v>24082300</v>
      </c>
      <c r="E50" s="331">
        <f>SUBTOTAL(9,E59:E1089)</f>
        <v>4381074.9900000012</v>
      </c>
      <c r="F50" s="331">
        <f>G50-D50</f>
        <v>-24082300</v>
      </c>
      <c r="G50" s="331">
        <f>SUBTOTAL(9,G51:G1097)</f>
        <v>0</v>
      </c>
      <c r="H50" s="417">
        <f>IF(C50&lt;&gt;0,E50/C50,"-")</f>
        <v>0.2875393152746395</v>
      </c>
      <c r="I50" s="418">
        <f>IF(D50&lt;&gt;0,E50/D50,"-")</f>
        <v>0.18192095397864827</v>
      </c>
      <c r="J50" s="9">
        <f>SUBTOTAL(9,J51:J1097)</f>
        <v>41977000</v>
      </c>
      <c r="K50" s="9">
        <f>SUBTOTAL(9,K51:K1097)</f>
        <v>25451800</v>
      </c>
      <c r="L50" s="9">
        <f>SUBTOTAL(9,L51:L1097)</f>
        <v>0</v>
      </c>
    </row>
    <row r="51" spans="1:12" ht="30" hidden="1" customHeight="1" x14ac:dyDescent="0.4">
      <c r="A51" s="86"/>
      <c r="B51" s="87"/>
      <c r="C51" s="88"/>
      <c r="D51" s="88"/>
      <c r="E51" s="88"/>
      <c r="F51" s="88"/>
      <c r="G51" s="89"/>
      <c r="H51" s="90"/>
      <c r="I51" s="91"/>
      <c r="J51" s="13"/>
      <c r="K51" s="13"/>
      <c r="L51" s="13"/>
    </row>
    <row r="52" spans="1:12" s="11" customFormat="1" ht="18" customHeight="1" x14ac:dyDescent="0.3">
      <c r="A52" s="346" t="s">
        <v>309</v>
      </c>
      <c r="B52" s="347" t="s">
        <v>527</v>
      </c>
      <c r="C52" s="331">
        <f>SUBTOTAL(9,C53:C1096)</f>
        <v>15236438.139999999</v>
      </c>
      <c r="D52" s="331">
        <f>SUBTOTAL(9,D59:D1089)</f>
        <v>24082300</v>
      </c>
      <c r="E52" s="331">
        <f>SUBTOTAL(9,E59:E1089)</f>
        <v>4381074.9900000012</v>
      </c>
      <c r="F52" s="331">
        <f>G52-D52</f>
        <v>-24082300</v>
      </c>
      <c r="G52" s="331">
        <f>SUBTOTAL(9,G53:G1096)</f>
        <v>0</v>
      </c>
      <c r="H52" s="417">
        <f>IF(C52&lt;&gt;0,E52/C52,"-")</f>
        <v>0.2875393152746395</v>
      </c>
      <c r="I52" s="418">
        <f>IF(D52&lt;&gt;0,E52/D52,"-")</f>
        <v>0.18192095397864827</v>
      </c>
      <c r="J52" s="10">
        <f>SUBTOTAL(9,J53:J1096)</f>
        <v>41977000</v>
      </c>
      <c r="K52" s="10">
        <f>SUBTOTAL(9,K53:K1096)</f>
        <v>25451800</v>
      </c>
      <c r="L52" s="10">
        <f>SUBTOTAL(9,L53:L1096)</f>
        <v>0</v>
      </c>
    </row>
    <row r="53" spans="1:12" ht="30" hidden="1" customHeight="1" x14ac:dyDescent="0.3">
      <c r="A53" s="102"/>
      <c r="B53" s="165"/>
      <c r="C53" s="166"/>
      <c r="D53" s="166"/>
      <c r="E53" s="166"/>
      <c r="F53" s="166"/>
      <c r="G53" s="89"/>
      <c r="H53" s="90"/>
      <c r="I53" s="91"/>
      <c r="J53" s="13"/>
      <c r="K53" s="13"/>
      <c r="L53" s="13"/>
    </row>
    <row r="54" spans="1:12" s="7" customFormat="1" ht="15" customHeight="1" x14ac:dyDescent="0.25">
      <c r="A54" s="419" t="s">
        <v>245</v>
      </c>
      <c r="B54" s="420" t="s">
        <v>246</v>
      </c>
      <c r="C54" s="421">
        <v>5606037.8900000006</v>
      </c>
      <c r="D54" s="421">
        <v>5649800</v>
      </c>
      <c r="E54" s="421">
        <v>1982028.21</v>
      </c>
      <c r="F54" s="421">
        <f t="shared" ref="F54:F59" si="0">G54-D54</f>
        <v>-5649800</v>
      </c>
      <c r="G54" s="421"/>
      <c r="H54" s="422">
        <f t="shared" ref="H54:H59" si="1">IF(C54&lt;&gt;0,E54/C54,"-")</f>
        <v>0.3535524106134787</v>
      </c>
      <c r="I54" s="423">
        <f t="shared" ref="I54:I59" si="2">IF(D54&lt;&gt;0,E54/D54,"-")</f>
        <v>0.35081387128747921</v>
      </c>
      <c r="J54" s="3">
        <v>4568500</v>
      </c>
      <c r="K54" s="24">
        <v>4864900</v>
      </c>
      <c r="L54" s="24">
        <v>0</v>
      </c>
    </row>
    <row r="55" spans="1:12" s="7" customFormat="1" ht="15" customHeight="1" x14ac:dyDescent="0.25">
      <c r="A55" s="419" t="s">
        <v>247</v>
      </c>
      <c r="B55" s="420" t="s">
        <v>248</v>
      </c>
      <c r="C55" s="421">
        <v>420041.25</v>
      </c>
      <c r="D55" s="421">
        <v>16785000</v>
      </c>
      <c r="E55" s="421">
        <v>944114.45</v>
      </c>
      <c r="F55" s="421">
        <f t="shared" si="0"/>
        <v>-16785000</v>
      </c>
      <c r="G55" s="421"/>
      <c r="H55" s="422">
        <f t="shared" si="1"/>
        <v>2.2476707942374707</v>
      </c>
      <c r="I55" s="423">
        <f t="shared" si="2"/>
        <v>5.6247509681263026E-2</v>
      </c>
      <c r="J55" s="3">
        <v>16085000</v>
      </c>
      <c r="K55" s="24">
        <v>7500000</v>
      </c>
      <c r="L55" s="24">
        <v>0</v>
      </c>
    </row>
    <row r="56" spans="1:12" s="7" customFormat="1" ht="15" customHeight="1" x14ac:dyDescent="0.25">
      <c r="A56" s="419" t="s">
        <v>249</v>
      </c>
      <c r="B56" s="420" t="s">
        <v>250</v>
      </c>
      <c r="C56" s="421">
        <v>261843.27</v>
      </c>
      <c r="D56" s="421">
        <v>280500</v>
      </c>
      <c r="E56" s="421">
        <v>0</v>
      </c>
      <c r="F56" s="421">
        <f t="shared" si="0"/>
        <v>-280500</v>
      </c>
      <c r="G56" s="421"/>
      <c r="H56" s="422">
        <f t="shared" si="1"/>
        <v>0</v>
      </c>
      <c r="I56" s="423">
        <f t="shared" si="2"/>
        <v>0</v>
      </c>
      <c r="J56" s="3">
        <v>205000</v>
      </c>
      <c r="K56" s="24">
        <v>301000</v>
      </c>
      <c r="L56" s="24">
        <v>0</v>
      </c>
    </row>
    <row r="57" spans="1:12" s="7" customFormat="1" ht="15" customHeight="1" x14ac:dyDescent="0.25">
      <c r="A57" s="419" t="s">
        <v>253</v>
      </c>
      <c r="B57" s="420" t="s">
        <v>254</v>
      </c>
      <c r="C57" s="421">
        <v>195734.94</v>
      </c>
      <c r="D57" s="421">
        <v>1000000</v>
      </c>
      <c r="E57" s="421">
        <v>70233.19</v>
      </c>
      <c r="F57" s="421">
        <f t="shared" si="0"/>
        <v>-1000000</v>
      </c>
      <c r="G57" s="421"/>
      <c r="H57" s="422">
        <f t="shared" si="1"/>
        <v>0.35881784825948809</v>
      </c>
      <c r="I57" s="423">
        <f t="shared" si="2"/>
        <v>7.0233190000000001E-2</v>
      </c>
      <c r="J57" s="3">
        <v>130000</v>
      </c>
      <c r="K57" s="24">
        <v>60000</v>
      </c>
      <c r="L57" s="24">
        <v>0</v>
      </c>
    </row>
    <row r="58" spans="1:12" s="7" customFormat="1" ht="15" customHeight="1" x14ac:dyDescent="0.25">
      <c r="A58" s="457" t="s">
        <v>251</v>
      </c>
      <c r="B58" s="458" t="s">
        <v>252</v>
      </c>
      <c r="C58" s="459">
        <v>1134561.7200000002</v>
      </c>
      <c r="D58" s="459">
        <v>367000</v>
      </c>
      <c r="E58" s="459">
        <v>1384699.14</v>
      </c>
      <c r="F58" s="459">
        <f t="shared" si="0"/>
        <v>-367000</v>
      </c>
      <c r="G58" s="459"/>
      <c r="H58" s="460">
        <f t="shared" si="1"/>
        <v>1.2204705267158138</v>
      </c>
      <c r="I58" s="461">
        <f t="shared" si="2"/>
        <v>3.773022179836512</v>
      </c>
      <c r="J58" s="3">
        <v>0</v>
      </c>
      <c r="K58" s="24">
        <v>0</v>
      </c>
      <c r="L58" s="24">
        <v>0</v>
      </c>
    </row>
    <row r="59" spans="1:12" s="11" customFormat="1" ht="18" customHeight="1" x14ac:dyDescent="0.3">
      <c r="A59" s="462" t="s">
        <v>303</v>
      </c>
      <c r="B59" s="463" t="s">
        <v>304</v>
      </c>
      <c r="C59" s="464">
        <f>SUBTOTAL(9,C60:C253)</f>
        <v>2777430.9</v>
      </c>
      <c r="D59" s="464">
        <f>SUBTOTAL(9,D60:D253)</f>
        <v>2191200</v>
      </c>
      <c r="E59" s="464">
        <f>SUBTOTAL(9,E60:E253)</f>
        <v>1048867.4300000002</v>
      </c>
      <c r="F59" s="464">
        <f t="shared" si="0"/>
        <v>-2191200</v>
      </c>
      <c r="G59" s="464">
        <f>SUBTOTAL(9,G60:G253)</f>
        <v>0</v>
      </c>
      <c r="H59" s="465">
        <f t="shared" si="1"/>
        <v>0.37763943290182311</v>
      </c>
      <c r="I59" s="466">
        <f t="shared" si="2"/>
        <v>0.47867261317999277</v>
      </c>
      <c r="J59" s="15">
        <f>SUBTOTAL(9,J60:J253)</f>
        <v>1794400</v>
      </c>
      <c r="K59" s="15">
        <f>SUBTOTAL(9,K60:K253)</f>
        <v>1885800</v>
      </c>
      <c r="L59" s="15">
        <f>SUBTOTAL(9,L60:L253)</f>
        <v>0</v>
      </c>
    </row>
    <row r="60" spans="1:12" ht="30" hidden="1" customHeight="1" x14ac:dyDescent="0.3">
      <c r="A60" s="102"/>
      <c r="B60" s="103"/>
      <c r="C60" s="104"/>
      <c r="D60" s="105"/>
      <c r="E60" s="105"/>
      <c r="F60" s="105"/>
      <c r="G60" s="89"/>
      <c r="H60" s="90"/>
      <c r="I60" s="91"/>
      <c r="J60" s="13"/>
      <c r="K60" s="13"/>
      <c r="L60" s="13"/>
    </row>
    <row r="61" spans="1:12" ht="18" customHeight="1" x14ac:dyDescent="0.3">
      <c r="A61" s="346" t="s">
        <v>257</v>
      </c>
      <c r="B61" s="347" t="s">
        <v>258</v>
      </c>
      <c r="C61" s="331">
        <f>SUBTOTAL(9,C62:C204)</f>
        <v>2467930.9</v>
      </c>
      <c r="D61" s="331">
        <f>SUBTOTAL(9,D62:D204)</f>
        <v>1891200</v>
      </c>
      <c r="E61" s="331">
        <f>SUBTOTAL(9,E62:E204)</f>
        <v>919679.93</v>
      </c>
      <c r="F61" s="331">
        <f>G61-D61</f>
        <v>-1891200</v>
      </c>
      <c r="G61" s="331">
        <f>SUBTOTAL(9,G62:G204)</f>
        <v>0</v>
      </c>
      <c r="H61" s="417">
        <f>IF(C61&lt;&gt;0,E61/C61,"-")</f>
        <v>0.37265222053016156</v>
      </c>
      <c r="I61" s="418">
        <f>IF(D61&lt;&gt;0,E61/D61,"-")</f>
        <v>0.48629437923011848</v>
      </c>
      <c r="J61" s="17">
        <f>SUBTOTAL(9,J62:J204)</f>
        <v>1664400</v>
      </c>
      <c r="K61" s="17">
        <f>SUBTOTAL(9,K62:K204)</f>
        <v>1755800</v>
      </c>
      <c r="L61" s="17">
        <f>SUBTOTAL(9,L62:L204)</f>
        <v>0</v>
      </c>
    </row>
    <row r="62" spans="1:12" ht="30" hidden="1" customHeight="1" x14ac:dyDescent="0.3">
      <c r="A62" s="429"/>
      <c r="B62" s="430"/>
      <c r="C62" s="431"/>
      <c r="D62" s="426"/>
      <c r="E62" s="426"/>
      <c r="F62" s="426"/>
      <c r="G62" s="433"/>
      <c r="H62" s="434"/>
      <c r="I62" s="435"/>
      <c r="J62" s="13"/>
      <c r="K62" s="13"/>
      <c r="L62" s="13"/>
    </row>
    <row r="63" spans="1:12" ht="18" customHeight="1" x14ac:dyDescent="0.3">
      <c r="A63" s="424" t="s">
        <v>311</v>
      </c>
      <c r="B63" s="425" t="s">
        <v>312</v>
      </c>
      <c r="C63" s="426">
        <f>SUBTOTAL(9,C64:C90)</f>
        <v>301664.90999999997</v>
      </c>
      <c r="D63" s="426">
        <f>SUBTOTAL(9,D64:D90)</f>
        <v>320800</v>
      </c>
      <c r="E63" s="426">
        <f>SUBTOTAL(9,E64:E90)</f>
        <v>113678.75</v>
      </c>
      <c r="F63" s="426">
        <f>G63-D63</f>
        <v>-320800</v>
      </c>
      <c r="G63" s="426">
        <f>SUBTOTAL(9,G64:G90)</f>
        <v>0</v>
      </c>
      <c r="H63" s="427">
        <f>IF(C63&lt;&gt;0,E63/C63,"-")</f>
        <v>0.37683782976283192</v>
      </c>
      <c r="I63" s="428">
        <f>IF(D63&lt;&gt;0,E63/D63,"-")</f>
        <v>0.35436019326683293</v>
      </c>
      <c r="J63" s="20">
        <f>SUBTOTAL(9,J64:J90)</f>
        <v>320800</v>
      </c>
      <c r="K63" s="20">
        <f>SUBTOTAL(9,K64:K90)</f>
        <v>320800</v>
      </c>
      <c r="L63" s="20">
        <f>SUBTOTAL(9,L64:L90)</f>
        <v>0</v>
      </c>
    </row>
    <row r="64" spans="1:12" ht="30" hidden="1" customHeight="1" x14ac:dyDescent="0.3">
      <c r="A64" s="429"/>
      <c r="B64" s="430"/>
      <c r="C64" s="431"/>
      <c r="D64" s="432"/>
      <c r="E64" s="432"/>
      <c r="F64" s="432"/>
      <c r="G64" s="433"/>
      <c r="H64" s="434"/>
      <c r="I64" s="435"/>
      <c r="J64" s="13"/>
      <c r="K64" s="13"/>
      <c r="L64" s="13"/>
    </row>
    <row r="65" spans="1:12" ht="18" customHeight="1" x14ac:dyDescent="0.3">
      <c r="A65" s="436" t="s">
        <v>0</v>
      </c>
      <c r="B65" s="437" t="s">
        <v>136</v>
      </c>
      <c r="C65" s="432">
        <f>SUBTOTAL(9,C66:C89)</f>
        <v>301664.90999999997</v>
      </c>
      <c r="D65" s="432">
        <f>SUBTOTAL(9,D66:D89)</f>
        <v>320800</v>
      </c>
      <c r="E65" s="432">
        <f>SUBTOTAL(9,E66:E89)</f>
        <v>113678.75</v>
      </c>
      <c r="F65" s="432">
        <f>G65-D65</f>
        <v>-320800</v>
      </c>
      <c r="G65" s="432">
        <f>SUBTOTAL(9,G66:G89)</f>
        <v>0</v>
      </c>
      <c r="H65" s="438">
        <f>IF(C65&lt;&gt;0,E65/C65,"-")</f>
        <v>0.37683782976283192</v>
      </c>
      <c r="I65" s="439">
        <f>IF(D65&lt;&gt;0,E65/D65,"-")</f>
        <v>0.35436019326683293</v>
      </c>
      <c r="J65" s="21">
        <f>SUBTOTAL(9,J66:J89)</f>
        <v>320800</v>
      </c>
      <c r="K65" s="21">
        <f>SUBTOTAL(9,K66:K89)</f>
        <v>320800</v>
      </c>
      <c r="L65" s="21">
        <f>SUBTOTAL(9,L66:L89)</f>
        <v>0</v>
      </c>
    </row>
    <row r="66" spans="1:12" ht="30" hidden="1" customHeight="1" x14ac:dyDescent="0.3">
      <c r="A66" s="429"/>
      <c r="B66" s="430"/>
      <c r="C66" s="431"/>
      <c r="D66" s="440"/>
      <c r="E66" s="440"/>
      <c r="F66" s="440"/>
      <c r="G66" s="433"/>
      <c r="H66" s="434"/>
      <c r="I66" s="435"/>
      <c r="J66" s="13"/>
      <c r="K66" s="13"/>
      <c r="L66" s="13"/>
    </row>
    <row r="67" spans="1:12" ht="18" customHeight="1" x14ac:dyDescent="0.3">
      <c r="A67" s="441" t="s">
        <v>4</v>
      </c>
      <c r="B67" s="442" t="s">
        <v>144</v>
      </c>
      <c r="C67" s="440">
        <f>SUBTOTAL(9,C68:C81)</f>
        <v>301664.90999999997</v>
      </c>
      <c r="D67" s="440">
        <f>SUBTOTAL(9,D68:D81)</f>
        <v>320800</v>
      </c>
      <c r="E67" s="440">
        <f>SUBTOTAL(9,E68:E81)</f>
        <v>109542.23</v>
      </c>
      <c r="F67" s="440">
        <f>G67-D67</f>
        <v>-320800</v>
      </c>
      <c r="G67" s="440">
        <f>SUBTOTAL(9,G68:G81)</f>
        <v>0</v>
      </c>
      <c r="H67" s="443">
        <f>IF(C67&lt;&gt;0,E67/C67,"-")</f>
        <v>0.36312552891882588</v>
      </c>
      <c r="I67" s="444">
        <f>IF(D67&lt;&gt;0,E67/D67,"-")</f>
        <v>0.34146580423940148</v>
      </c>
      <c r="J67" s="18">
        <f>SUBTOTAL(9,J68:J81)</f>
        <v>320800</v>
      </c>
      <c r="K67" s="18">
        <f>SUBTOTAL(9,K68:K81)</f>
        <v>320800</v>
      </c>
      <c r="L67" s="18">
        <f>SUBTOTAL(9,L68:L81)</f>
        <v>0</v>
      </c>
    </row>
    <row r="68" spans="1:12" ht="22.5" hidden="1" customHeight="1" x14ac:dyDescent="0.3">
      <c r="A68" s="102"/>
      <c r="B68" s="103"/>
      <c r="C68" s="104"/>
      <c r="D68" s="123"/>
      <c r="E68" s="123"/>
      <c r="F68" s="123"/>
      <c r="G68" s="123"/>
      <c r="H68" s="129"/>
      <c r="I68" s="130"/>
      <c r="J68" s="70"/>
      <c r="K68" s="70"/>
      <c r="L68" s="70"/>
    </row>
    <row r="69" spans="1:12" ht="18" customHeight="1" x14ac:dyDescent="0.3">
      <c r="A69" s="131" t="s">
        <v>20</v>
      </c>
      <c r="B69" s="132" t="s">
        <v>150</v>
      </c>
      <c r="C69" s="123">
        <f>SUBTOTAL(9,C70:C72)</f>
        <v>256999.02</v>
      </c>
      <c r="D69" s="123">
        <f>SUBTOTAL(9,D70:D72)</f>
        <v>270000</v>
      </c>
      <c r="E69" s="123">
        <f>SUBTOTAL(9,E70:E72)</f>
        <v>94027.67</v>
      </c>
      <c r="F69" s="123">
        <f>G69-D69</f>
        <v>-270000</v>
      </c>
      <c r="G69" s="123">
        <f>SUBTOTAL(9,G70:G72)</f>
        <v>0</v>
      </c>
      <c r="H69" s="129">
        <f>IF(C69&lt;&gt;0,E69/C69,"-")</f>
        <v>0.36586781537143603</v>
      </c>
      <c r="I69" s="130">
        <f>IF(D69&lt;&gt;0,E69/D69,"-")</f>
        <v>0.3482506296296296</v>
      </c>
      <c r="J69" s="70">
        <f>SUBTOTAL(9,J70:J72)</f>
        <v>270000</v>
      </c>
      <c r="K69" s="70">
        <f>SUBTOTAL(9,K70:K72)</f>
        <v>270000</v>
      </c>
      <c r="L69" s="70">
        <f>SUBTOTAL(9,L70:L72)</f>
        <v>0</v>
      </c>
    </row>
    <row r="70" spans="1:12" ht="30" hidden="1" customHeight="1" x14ac:dyDescent="0.3">
      <c r="A70" s="102"/>
      <c r="B70" s="103"/>
      <c r="C70" s="104"/>
      <c r="D70" s="133"/>
      <c r="E70" s="133"/>
      <c r="F70" s="133"/>
      <c r="G70" s="89"/>
      <c r="H70" s="90"/>
      <c r="I70" s="91"/>
      <c r="J70" s="13"/>
      <c r="K70" s="13"/>
      <c r="L70" s="13"/>
    </row>
    <row r="71" spans="1:12" ht="15" customHeight="1" x14ac:dyDescent="0.3">
      <c r="A71" s="134" t="s">
        <v>50</v>
      </c>
      <c r="B71" s="135" t="s">
        <v>178</v>
      </c>
      <c r="C71" s="136">
        <v>256999.02</v>
      </c>
      <c r="D71" s="136">
        <v>270000</v>
      </c>
      <c r="E71" s="136">
        <v>94027.67</v>
      </c>
      <c r="F71" s="136">
        <f>G71-D71</f>
        <v>-270000</v>
      </c>
      <c r="G71" s="136"/>
      <c r="H71" s="445">
        <f>IF(C71&lt;&gt;0,0/C71,"-")</f>
        <v>0</v>
      </c>
      <c r="I71" s="137">
        <f>IF(D71&lt;&gt;0,E71/D71,"-")</f>
        <v>0.3482506296296296</v>
      </c>
      <c r="J71" s="3">
        <v>270000</v>
      </c>
      <c r="K71" s="24">
        <v>270000</v>
      </c>
      <c r="L71" s="24">
        <v>0</v>
      </c>
    </row>
    <row r="72" spans="1:12" hidden="1" x14ac:dyDescent="0.3">
      <c r="A72" s="102"/>
      <c r="B72" s="103"/>
      <c r="C72" s="104"/>
      <c r="D72" s="136"/>
      <c r="E72" s="136"/>
      <c r="F72" s="136"/>
      <c r="G72" s="136"/>
      <c r="H72" s="445"/>
      <c r="I72" s="137"/>
      <c r="J72" s="3"/>
      <c r="K72" s="3"/>
      <c r="L72" s="3"/>
    </row>
    <row r="73" spans="1:12" ht="18" customHeight="1" x14ac:dyDescent="0.3">
      <c r="A73" s="131" t="s">
        <v>21</v>
      </c>
      <c r="B73" s="132" t="s">
        <v>154</v>
      </c>
      <c r="C73" s="123">
        <f>SUBTOTAL(9,C74:C76)</f>
        <v>2400</v>
      </c>
      <c r="D73" s="123">
        <f>SUBTOTAL(9,D74:D76)</f>
        <v>6800</v>
      </c>
      <c r="E73" s="123">
        <f>SUBTOTAL(9,E74:E76)</f>
        <v>0</v>
      </c>
      <c r="F73" s="123">
        <f>G73-D73</f>
        <v>-6800</v>
      </c>
      <c r="G73" s="123">
        <f>SUBTOTAL(9,G74:G76)</f>
        <v>0</v>
      </c>
      <c r="H73" s="129">
        <f>IF(C73&lt;&gt;0,E73/C73,"-")</f>
        <v>0</v>
      </c>
      <c r="I73" s="130">
        <f>IF(D73&lt;&gt;0,E73/D73,"-")</f>
        <v>0</v>
      </c>
      <c r="J73" s="70">
        <f>SUBTOTAL(9,J74:J76)</f>
        <v>6800</v>
      </c>
      <c r="K73" s="70">
        <f>SUBTOTAL(9,K74:K76)</f>
        <v>6800</v>
      </c>
      <c r="L73" s="70">
        <f>SUBTOTAL(9,L74:L76)</f>
        <v>0</v>
      </c>
    </row>
    <row r="74" spans="1:12" ht="30" hidden="1" customHeight="1" x14ac:dyDescent="0.3">
      <c r="A74" s="102"/>
      <c r="B74" s="103"/>
      <c r="C74" s="104"/>
      <c r="D74" s="133"/>
      <c r="E74" s="133"/>
      <c r="F74" s="133"/>
      <c r="G74" s="89"/>
      <c r="H74" s="90"/>
      <c r="I74" s="91"/>
      <c r="J74" s="13"/>
      <c r="K74" s="13"/>
      <c r="L74" s="13"/>
    </row>
    <row r="75" spans="1:12" ht="15" customHeight="1" x14ac:dyDescent="0.3">
      <c r="A75" s="134" t="s">
        <v>51</v>
      </c>
      <c r="B75" s="135" t="s">
        <v>154</v>
      </c>
      <c r="C75" s="136">
        <v>2400</v>
      </c>
      <c r="D75" s="136">
        <v>6800</v>
      </c>
      <c r="E75" s="136">
        <v>0</v>
      </c>
      <c r="F75" s="136">
        <f>G75-D75</f>
        <v>-6800</v>
      </c>
      <c r="G75" s="136"/>
      <c r="H75" s="445">
        <f>IF(C75&lt;&gt;0,0/C75,"-")</f>
        <v>0</v>
      </c>
      <c r="I75" s="137">
        <f>IF(D75&lt;&gt;0,E75/D75,"-")</f>
        <v>0</v>
      </c>
      <c r="J75" s="3">
        <v>6800</v>
      </c>
      <c r="K75" s="24">
        <v>6800</v>
      </c>
      <c r="L75" s="24">
        <v>0</v>
      </c>
    </row>
    <row r="76" spans="1:12" hidden="1" x14ac:dyDescent="0.3">
      <c r="A76" s="102"/>
      <c r="B76" s="103"/>
      <c r="C76" s="104"/>
      <c r="D76" s="136"/>
      <c r="E76" s="136"/>
      <c r="F76" s="136"/>
      <c r="G76" s="136"/>
      <c r="H76" s="445"/>
      <c r="I76" s="137"/>
      <c r="J76" s="3"/>
      <c r="K76" s="3"/>
      <c r="L76" s="3"/>
    </row>
    <row r="77" spans="1:12" ht="18" customHeight="1" x14ac:dyDescent="0.3">
      <c r="A77" s="131" t="s">
        <v>22</v>
      </c>
      <c r="B77" s="132" t="s">
        <v>170</v>
      </c>
      <c r="C77" s="123">
        <f>SUBTOTAL(9,C78:C80)</f>
        <v>42265.89</v>
      </c>
      <c r="D77" s="123">
        <f>SUBTOTAL(9,D78:D80)</f>
        <v>44000</v>
      </c>
      <c r="E77" s="123">
        <f>SUBTOTAL(9,E78:E80)</f>
        <v>15514.56</v>
      </c>
      <c r="F77" s="123">
        <f>G77-D77</f>
        <v>-44000</v>
      </c>
      <c r="G77" s="123">
        <f>SUBTOTAL(9,G78:G80)</f>
        <v>0</v>
      </c>
      <c r="H77" s="129">
        <f>IF(C77&lt;&gt;0,E77/C77,"-")</f>
        <v>0.36707046746205985</v>
      </c>
      <c r="I77" s="130">
        <f>IF(D77&lt;&gt;0,E77/D77,"-")</f>
        <v>0.35260363636363634</v>
      </c>
      <c r="J77" s="70">
        <f>SUBTOTAL(9,J78:J80)</f>
        <v>44000</v>
      </c>
      <c r="K77" s="70">
        <f>SUBTOTAL(9,K78:K80)</f>
        <v>44000</v>
      </c>
      <c r="L77" s="70">
        <f>SUBTOTAL(9,L78:L80)</f>
        <v>0</v>
      </c>
    </row>
    <row r="78" spans="1:12" ht="30" hidden="1" customHeight="1" x14ac:dyDescent="0.3">
      <c r="A78" s="102"/>
      <c r="B78" s="103"/>
      <c r="C78" s="104"/>
      <c r="D78" s="133"/>
      <c r="E78" s="133"/>
      <c r="F78" s="133"/>
      <c r="G78" s="89"/>
      <c r="H78" s="90"/>
      <c r="I78" s="91"/>
      <c r="J78" s="13"/>
      <c r="K78" s="13"/>
      <c r="L78" s="13"/>
    </row>
    <row r="79" spans="1:12" ht="15" customHeight="1" x14ac:dyDescent="0.3">
      <c r="A79" s="134" t="s">
        <v>52</v>
      </c>
      <c r="B79" s="135" t="s">
        <v>184</v>
      </c>
      <c r="C79" s="136">
        <v>42265.89</v>
      </c>
      <c r="D79" s="136">
        <v>44000</v>
      </c>
      <c r="E79" s="136">
        <v>15514.56</v>
      </c>
      <c r="F79" s="136">
        <f>G79-D79</f>
        <v>-44000</v>
      </c>
      <c r="G79" s="136"/>
      <c r="H79" s="445">
        <f>IF(C79&lt;&gt;0,0/C79,"-")</f>
        <v>0</v>
      </c>
      <c r="I79" s="137">
        <f>IF(D79&lt;&gt;0,E79/D79,"-")</f>
        <v>0.35260363636363634</v>
      </c>
      <c r="J79" s="3">
        <v>44000</v>
      </c>
      <c r="K79" s="24">
        <v>44000</v>
      </c>
      <c r="L79" s="24">
        <v>0</v>
      </c>
    </row>
    <row r="80" spans="1:12" hidden="1" x14ac:dyDescent="0.3">
      <c r="A80" s="102"/>
      <c r="B80" s="103"/>
      <c r="C80" s="104"/>
      <c r="D80" s="136"/>
      <c r="E80" s="136"/>
      <c r="F80" s="136"/>
      <c r="G80" s="136"/>
      <c r="H80" s="445"/>
      <c r="I80" s="137"/>
      <c r="J80" s="3"/>
      <c r="K80" s="3"/>
      <c r="L80" s="3"/>
    </row>
    <row r="81" spans="1:12" hidden="1" x14ac:dyDescent="0.3">
      <c r="A81" s="102"/>
      <c r="B81" s="103"/>
      <c r="C81" s="104"/>
      <c r="D81" s="104"/>
      <c r="E81" s="104"/>
      <c r="F81" s="104"/>
      <c r="G81" s="89"/>
      <c r="H81" s="90"/>
      <c r="I81" s="91"/>
      <c r="J81" s="13"/>
      <c r="K81" s="13"/>
      <c r="L81" s="13"/>
    </row>
    <row r="82" spans="1:12" ht="18" customHeight="1" x14ac:dyDescent="0.3">
      <c r="A82" s="441" t="s">
        <v>5</v>
      </c>
      <c r="B82" s="442" t="s">
        <v>139</v>
      </c>
      <c r="C82" s="440">
        <f>SUBTOTAL(9,C83:C88)</f>
        <v>0</v>
      </c>
      <c r="D82" s="440">
        <f>SUBTOTAL(9,D83:D88)</f>
        <v>0</v>
      </c>
      <c r="E82" s="440">
        <f>SUBTOTAL(9,E83:E88)</f>
        <v>4136.5200000000004</v>
      </c>
      <c r="F82" s="440">
        <f>G82-D82</f>
        <v>0</v>
      </c>
      <c r="G82" s="440">
        <f>SUBTOTAL(9,G83:G88)</f>
        <v>0</v>
      </c>
      <c r="H82" s="443" t="str">
        <f>IF(C82&lt;&gt;0,E82/C82,"-")</f>
        <v>-</v>
      </c>
      <c r="I82" s="444" t="str">
        <f>IF(D82&lt;&gt;0,E82/D82,"-")</f>
        <v>-</v>
      </c>
      <c r="J82" s="18">
        <f>SUBTOTAL(9,J83:J88)</f>
        <v>0</v>
      </c>
      <c r="K82" s="18">
        <f>SUBTOTAL(9,K83:K88)</f>
        <v>0</v>
      </c>
      <c r="L82" s="18">
        <f>SUBTOTAL(9,L83:L88)</f>
        <v>0</v>
      </c>
    </row>
    <row r="83" spans="1:12" ht="22.5" hidden="1" customHeight="1" x14ac:dyDescent="0.3">
      <c r="A83" s="102"/>
      <c r="B83" s="103"/>
      <c r="C83" s="104"/>
      <c r="D83" s="123"/>
      <c r="E83" s="123"/>
      <c r="F83" s="123"/>
      <c r="G83" s="123"/>
      <c r="H83" s="129"/>
      <c r="I83" s="130"/>
      <c r="J83" s="70"/>
      <c r="K83" s="70"/>
      <c r="L83" s="70"/>
    </row>
    <row r="84" spans="1:12" ht="18" customHeight="1" x14ac:dyDescent="0.3">
      <c r="A84" s="131" t="s">
        <v>23</v>
      </c>
      <c r="B84" s="132" t="s">
        <v>196</v>
      </c>
      <c r="C84" s="123">
        <f>SUBTOTAL(9,C85:C87)</f>
        <v>0</v>
      </c>
      <c r="D84" s="123">
        <f>SUBTOTAL(9,D85:D87)</f>
        <v>0</v>
      </c>
      <c r="E84" s="123">
        <f>SUBTOTAL(9,E85:E87)</f>
        <v>4136.5200000000004</v>
      </c>
      <c r="F84" s="123">
        <f>G84-D84</f>
        <v>0</v>
      </c>
      <c r="G84" s="123">
        <f>SUBTOTAL(9,G85:G87)</f>
        <v>0</v>
      </c>
      <c r="H84" s="129" t="str">
        <f>IF(C84&lt;&gt;0,E84/C84,"-")</f>
        <v>-</v>
      </c>
      <c r="I84" s="130" t="str">
        <f>IF(D84&lt;&gt;0,E84/D84,"-")</f>
        <v>-</v>
      </c>
      <c r="J84" s="70">
        <f>SUBTOTAL(9,J85:J87)</f>
        <v>0</v>
      </c>
      <c r="K84" s="70">
        <f>SUBTOTAL(9,K85:K87)</f>
        <v>0</v>
      </c>
      <c r="L84" s="70">
        <f>SUBTOTAL(9,L85:L87)</f>
        <v>0</v>
      </c>
    </row>
    <row r="85" spans="1:12" ht="30" hidden="1" customHeight="1" x14ac:dyDescent="0.3">
      <c r="A85" s="102"/>
      <c r="B85" s="103"/>
      <c r="C85" s="104"/>
      <c r="D85" s="133"/>
      <c r="E85" s="133"/>
      <c r="F85" s="133"/>
      <c r="G85" s="89"/>
      <c r="H85" s="90"/>
      <c r="I85" s="91"/>
      <c r="J85" s="13"/>
      <c r="K85" s="13"/>
      <c r="L85" s="13"/>
    </row>
    <row r="86" spans="1:12" ht="15" customHeight="1" x14ac:dyDescent="0.3">
      <c r="A86" s="134" t="s">
        <v>54</v>
      </c>
      <c r="B86" s="135" t="s">
        <v>222</v>
      </c>
      <c r="C86" s="136">
        <v>0</v>
      </c>
      <c r="D86" s="136">
        <v>0</v>
      </c>
      <c r="E86" s="136">
        <v>4136.5200000000004</v>
      </c>
      <c r="F86" s="136">
        <f>G86-D86</f>
        <v>0</v>
      </c>
      <c r="G86" s="136"/>
      <c r="H86" s="445" t="str">
        <f>IF(C86&lt;&gt;0,0/C86,"-")</f>
        <v>-</v>
      </c>
      <c r="I86" s="137" t="str">
        <f>IF(D86&lt;&gt;0,E86/D86,"-")</f>
        <v>-</v>
      </c>
      <c r="J86" s="3">
        <v>0</v>
      </c>
      <c r="K86" s="24">
        <v>0</v>
      </c>
      <c r="L86" s="24">
        <v>0</v>
      </c>
    </row>
    <row r="87" spans="1:12" hidden="1" x14ac:dyDescent="0.3">
      <c r="A87" s="102"/>
      <c r="B87" s="103"/>
      <c r="C87" s="104"/>
      <c r="D87" s="136"/>
      <c r="E87" s="136"/>
      <c r="F87" s="136"/>
      <c r="G87" s="136"/>
      <c r="H87" s="445"/>
      <c r="I87" s="137"/>
      <c r="J87" s="3"/>
      <c r="K87" s="3"/>
      <c r="L87" s="3"/>
    </row>
    <row r="88" spans="1:12" hidden="1" x14ac:dyDescent="0.3">
      <c r="A88" s="102"/>
      <c r="B88" s="103"/>
      <c r="C88" s="104"/>
      <c r="D88" s="104"/>
      <c r="E88" s="104"/>
      <c r="F88" s="104"/>
      <c r="G88" s="89"/>
      <c r="H88" s="90"/>
      <c r="I88" s="91"/>
      <c r="J88" s="13"/>
      <c r="K88" s="13"/>
      <c r="L88" s="13"/>
    </row>
    <row r="89" spans="1:12" ht="20.100000000000001" hidden="1" customHeight="1" x14ac:dyDescent="0.3">
      <c r="A89" s="102"/>
      <c r="B89" s="103"/>
      <c r="C89" s="104"/>
      <c r="D89" s="104"/>
      <c r="E89" s="104"/>
      <c r="F89" s="104"/>
      <c r="G89" s="89"/>
      <c r="H89" s="90"/>
      <c r="I89" s="91"/>
      <c r="J89" s="13"/>
      <c r="K89" s="13"/>
      <c r="L89" s="13"/>
    </row>
    <row r="90" spans="1:12" ht="20.100000000000001" hidden="1" customHeight="1" x14ac:dyDescent="0.3">
      <c r="A90" s="102"/>
      <c r="B90" s="103"/>
      <c r="C90" s="104"/>
      <c r="D90" s="104"/>
      <c r="E90" s="104"/>
      <c r="F90" s="104"/>
      <c r="G90" s="89"/>
      <c r="H90" s="90"/>
      <c r="I90" s="91"/>
      <c r="J90" s="13"/>
      <c r="K90" s="13"/>
      <c r="L90" s="13"/>
    </row>
    <row r="91" spans="1:12" ht="18" customHeight="1" x14ac:dyDescent="0.3">
      <c r="A91" s="424" t="s">
        <v>313</v>
      </c>
      <c r="B91" s="425" t="s">
        <v>314</v>
      </c>
      <c r="C91" s="426">
        <f>SUBTOTAL(9,C92:C161)</f>
        <v>1562684.24</v>
      </c>
      <c r="D91" s="426">
        <f>SUBTOTAL(9,D92:D161)</f>
        <v>1340400</v>
      </c>
      <c r="E91" s="426">
        <f>SUBTOTAL(9,E92:E161)</f>
        <v>465638.68</v>
      </c>
      <c r="F91" s="426">
        <f>G91-D91</f>
        <v>-1340400</v>
      </c>
      <c r="G91" s="426">
        <f>SUBTOTAL(9,G92:G161)</f>
        <v>0</v>
      </c>
      <c r="H91" s="427">
        <f>IF(C91&lt;&gt;0,E91/C91,"-")</f>
        <v>0.29797362005775396</v>
      </c>
      <c r="I91" s="428">
        <f>IF(D91&lt;&gt;0,E91/D91,"-")</f>
        <v>0.34738785437182929</v>
      </c>
      <c r="J91" s="20">
        <f>SUBTOTAL(9,J92:J161)</f>
        <v>1133600</v>
      </c>
      <c r="K91" s="20">
        <f>SUBTOTAL(9,K92:K161)</f>
        <v>1225000</v>
      </c>
      <c r="L91" s="20">
        <f>SUBTOTAL(9,L92:L161)</f>
        <v>0</v>
      </c>
    </row>
    <row r="92" spans="1:12" ht="30" hidden="1" customHeight="1" x14ac:dyDescent="0.3">
      <c r="A92" s="429"/>
      <c r="B92" s="430"/>
      <c r="C92" s="431"/>
      <c r="D92" s="432"/>
      <c r="E92" s="432"/>
      <c r="F92" s="432"/>
      <c r="G92" s="433"/>
      <c r="H92" s="434"/>
      <c r="I92" s="435"/>
      <c r="J92" s="13"/>
      <c r="K92" s="13"/>
      <c r="L92" s="13"/>
    </row>
    <row r="93" spans="1:12" ht="18" customHeight="1" x14ac:dyDescent="0.3">
      <c r="A93" s="436" t="s">
        <v>0</v>
      </c>
      <c r="B93" s="437" t="s">
        <v>136</v>
      </c>
      <c r="C93" s="432">
        <f>SUBTOTAL(9,C94:C150)</f>
        <v>1562684.24</v>
      </c>
      <c r="D93" s="432">
        <f>SUBTOTAL(9,D94:D150)</f>
        <v>1340400</v>
      </c>
      <c r="E93" s="432">
        <f>SUBTOTAL(9,E94:E150)</f>
        <v>448638.68</v>
      </c>
      <c r="F93" s="432">
        <f>G93-D93</f>
        <v>-1340400</v>
      </c>
      <c r="G93" s="432">
        <f>SUBTOTAL(9,G94:G150)</f>
        <v>0</v>
      </c>
      <c r="H93" s="438">
        <f>IF(C93&lt;&gt;0,E93/C93,"-")</f>
        <v>0.28709490280646843</v>
      </c>
      <c r="I93" s="439">
        <f>IF(D93&lt;&gt;0,E93/D93,"-")</f>
        <v>0.33470507311250375</v>
      </c>
      <c r="J93" s="21">
        <f>SUBTOTAL(9,J94:J150)</f>
        <v>1133600</v>
      </c>
      <c r="K93" s="21">
        <f>SUBTOTAL(9,K94:K150)</f>
        <v>1225000</v>
      </c>
      <c r="L93" s="21">
        <f>SUBTOTAL(9,L94:L150)</f>
        <v>0</v>
      </c>
    </row>
    <row r="94" spans="1:12" ht="30" hidden="1" customHeight="1" x14ac:dyDescent="0.3">
      <c r="A94" s="429"/>
      <c r="B94" s="430"/>
      <c r="C94" s="431"/>
      <c r="D94" s="440"/>
      <c r="E94" s="440"/>
      <c r="F94" s="440"/>
      <c r="G94" s="433"/>
      <c r="H94" s="434"/>
      <c r="I94" s="435"/>
      <c r="J94" s="13"/>
      <c r="K94" s="13"/>
      <c r="L94" s="13"/>
    </row>
    <row r="95" spans="1:12" ht="18" customHeight="1" x14ac:dyDescent="0.3">
      <c r="A95" s="441" t="s">
        <v>5</v>
      </c>
      <c r="B95" s="442" t="s">
        <v>139</v>
      </c>
      <c r="C95" s="440">
        <f>SUBTOTAL(9,C96:C135)</f>
        <v>1440981.46</v>
      </c>
      <c r="D95" s="440">
        <f>SUBTOTAL(9,D96:D135)</f>
        <v>1185400</v>
      </c>
      <c r="E95" s="440">
        <f>SUBTOTAL(9,E96:E135)</f>
        <v>403483.61000000004</v>
      </c>
      <c r="F95" s="440">
        <f>G95-D95</f>
        <v>-1185400</v>
      </c>
      <c r="G95" s="440">
        <f>SUBTOTAL(9,G96:G135)</f>
        <v>0</v>
      </c>
      <c r="H95" s="443">
        <f>IF(C95&lt;&gt;0,E95/C95,"-")</f>
        <v>0.2800061077815672</v>
      </c>
      <c r="I95" s="444">
        <f>IF(D95&lt;&gt;0,E95/D95,"-")</f>
        <v>0.34037760249704746</v>
      </c>
      <c r="J95" s="18">
        <f>SUBTOTAL(9,J96:J135)</f>
        <v>1048600</v>
      </c>
      <c r="K95" s="18">
        <f>SUBTOTAL(9,K96:K135)</f>
        <v>1160000</v>
      </c>
      <c r="L95" s="18">
        <f>SUBTOTAL(9,L96:L135)</f>
        <v>0</v>
      </c>
    </row>
    <row r="96" spans="1:12" ht="22.5" hidden="1" customHeight="1" x14ac:dyDescent="0.3">
      <c r="A96" s="102"/>
      <c r="B96" s="103"/>
      <c r="C96" s="104"/>
      <c r="D96" s="123"/>
      <c r="E96" s="123"/>
      <c r="F96" s="123"/>
      <c r="G96" s="123"/>
      <c r="H96" s="129"/>
      <c r="I96" s="130"/>
      <c r="J96" s="70"/>
      <c r="K96" s="70"/>
      <c r="L96" s="70"/>
    </row>
    <row r="97" spans="1:12" ht="18" customHeight="1" x14ac:dyDescent="0.3">
      <c r="A97" s="131" t="s">
        <v>23</v>
      </c>
      <c r="B97" s="132" t="s">
        <v>196</v>
      </c>
      <c r="C97" s="123">
        <f>SUBTOTAL(9,C98:C103)</f>
        <v>31252.76</v>
      </c>
      <c r="D97" s="123">
        <f>SUBTOTAL(9,D98:D103)</f>
        <v>43000</v>
      </c>
      <c r="E97" s="123">
        <f>SUBTOTAL(9,E98:E103)</f>
        <v>2975.1</v>
      </c>
      <c r="F97" s="123">
        <f>G97-D97</f>
        <v>-43000</v>
      </c>
      <c r="G97" s="123">
        <f>SUBTOTAL(9,G98:G103)</f>
        <v>0</v>
      </c>
      <c r="H97" s="129">
        <f>IF(C97&lt;&gt;0,E97/C97,"-")</f>
        <v>9.519479239593559E-2</v>
      </c>
      <c r="I97" s="130">
        <f>IF(D97&lt;&gt;0,E97/D97,"-")</f>
        <v>6.9188372093023254E-2</v>
      </c>
      <c r="J97" s="70">
        <f>SUBTOTAL(9,J98:J103)</f>
        <v>39000</v>
      </c>
      <c r="K97" s="70">
        <f>SUBTOTAL(9,K98:K103)</f>
        <v>42000</v>
      </c>
      <c r="L97" s="70">
        <f>SUBTOTAL(9,L98:L103)</f>
        <v>0</v>
      </c>
    </row>
    <row r="98" spans="1:12" ht="30" hidden="1" customHeight="1" x14ac:dyDescent="0.3">
      <c r="A98" s="102"/>
      <c r="B98" s="103"/>
      <c r="C98" s="104"/>
      <c r="D98" s="133"/>
      <c r="E98" s="133"/>
      <c r="F98" s="133"/>
      <c r="G98" s="89"/>
      <c r="H98" s="90"/>
      <c r="I98" s="91"/>
      <c r="J98" s="13"/>
      <c r="K98" s="13"/>
      <c r="L98" s="13"/>
    </row>
    <row r="99" spans="1:12" ht="15" customHeight="1" x14ac:dyDescent="0.3">
      <c r="A99" s="134" t="s">
        <v>53</v>
      </c>
      <c r="B99" s="135" t="s">
        <v>171</v>
      </c>
      <c r="C99" s="136">
        <v>1245.23</v>
      </c>
      <c r="D99" s="136">
        <v>10000</v>
      </c>
      <c r="E99" s="136">
        <v>55.78</v>
      </c>
      <c r="F99" s="136">
        <f>G99-D99</f>
        <v>-10000</v>
      </c>
      <c r="G99" s="136"/>
      <c r="H99" s="445">
        <f>IF(C99&lt;&gt;0,0/C99,"-")</f>
        <v>0</v>
      </c>
      <c r="I99" s="137">
        <f>IF(D99&lt;&gt;0,E99/D99,"-")</f>
        <v>5.5780000000000005E-3</v>
      </c>
      <c r="J99" s="3">
        <v>10000</v>
      </c>
      <c r="K99" s="24">
        <v>10000</v>
      </c>
      <c r="L99" s="24">
        <v>0</v>
      </c>
    </row>
    <row r="100" spans="1:12" ht="15" customHeight="1" x14ac:dyDescent="0.3">
      <c r="A100" s="134" t="s">
        <v>54</v>
      </c>
      <c r="B100" s="135" t="s">
        <v>222</v>
      </c>
      <c r="C100" s="136">
        <v>23977.53</v>
      </c>
      <c r="D100" s="136">
        <v>25000</v>
      </c>
      <c r="E100" s="136">
        <v>1619.32</v>
      </c>
      <c r="F100" s="136">
        <f>G100-D100</f>
        <v>-25000</v>
      </c>
      <c r="G100" s="136"/>
      <c r="H100" s="445">
        <f>IF(C100&lt;&gt;0,0/C100,"-")</f>
        <v>0</v>
      </c>
      <c r="I100" s="137">
        <f>IF(D100&lt;&gt;0,E100/D100,"-")</f>
        <v>6.4772799999999991E-2</v>
      </c>
      <c r="J100" s="3">
        <v>25000</v>
      </c>
      <c r="K100" s="24">
        <v>25000</v>
      </c>
      <c r="L100" s="24">
        <v>0</v>
      </c>
    </row>
    <row r="101" spans="1:12" ht="15" customHeight="1" x14ac:dyDescent="0.3">
      <c r="A101" s="134" t="s">
        <v>55</v>
      </c>
      <c r="B101" s="135" t="s">
        <v>201</v>
      </c>
      <c r="C101" s="136">
        <v>4800</v>
      </c>
      <c r="D101" s="136">
        <v>6000</v>
      </c>
      <c r="E101" s="136">
        <v>1300</v>
      </c>
      <c r="F101" s="136">
        <f>G101-D101</f>
        <v>-6000</v>
      </c>
      <c r="G101" s="136"/>
      <c r="H101" s="445">
        <f>IF(C101&lt;&gt;0,0/C101,"-")</f>
        <v>0</v>
      </c>
      <c r="I101" s="137">
        <f>IF(D101&lt;&gt;0,E101/D101,"-")</f>
        <v>0.21666666666666667</v>
      </c>
      <c r="J101" s="3">
        <v>3000</v>
      </c>
      <c r="K101" s="24">
        <v>5000</v>
      </c>
      <c r="L101" s="24">
        <v>0</v>
      </c>
    </row>
    <row r="102" spans="1:12" ht="15" customHeight="1" x14ac:dyDescent="0.3">
      <c r="A102" s="134" t="s">
        <v>56</v>
      </c>
      <c r="B102" s="135" t="s">
        <v>203</v>
      </c>
      <c r="C102" s="136">
        <v>1230</v>
      </c>
      <c r="D102" s="136">
        <v>2000</v>
      </c>
      <c r="E102" s="136">
        <v>0</v>
      </c>
      <c r="F102" s="136">
        <f>G102-D102</f>
        <v>-2000</v>
      </c>
      <c r="G102" s="136"/>
      <c r="H102" s="445">
        <f>IF(C102&lt;&gt;0,0/C102,"-")</f>
        <v>0</v>
      </c>
      <c r="I102" s="137">
        <f>IF(D102&lt;&gt;0,E102/D102,"-")</f>
        <v>0</v>
      </c>
      <c r="J102" s="3">
        <v>1000</v>
      </c>
      <c r="K102" s="24">
        <v>2000</v>
      </c>
      <c r="L102" s="24">
        <v>0</v>
      </c>
    </row>
    <row r="103" spans="1:12" hidden="1" x14ac:dyDescent="0.3">
      <c r="A103" s="102"/>
      <c r="B103" s="103"/>
      <c r="C103" s="104"/>
      <c r="D103" s="136"/>
      <c r="E103" s="136"/>
      <c r="F103" s="136"/>
      <c r="G103" s="136"/>
      <c r="H103" s="445"/>
      <c r="I103" s="137"/>
      <c r="J103" s="3"/>
      <c r="K103" s="3"/>
      <c r="L103" s="3"/>
    </row>
    <row r="104" spans="1:12" ht="18" customHeight="1" x14ac:dyDescent="0.3">
      <c r="A104" s="131" t="s">
        <v>24</v>
      </c>
      <c r="B104" s="132" t="s">
        <v>163</v>
      </c>
      <c r="C104" s="123">
        <f>SUBTOTAL(9,C105:C110)</f>
        <v>88401.62999999999</v>
      </c>
      <c r="D104" s="123">
        <f>SUBTOTAL(9,D105:D110)</f>
        <v>107400</v>
      </c>
      <c r="E104" s="123">
        <f>SUBTOTAL(9,E105:E110)</f>
        <v>71489.290000000008</v>
      </c>
      <c r="F104" s="123">
        <f>G104-D104</f>
        <v>-107400</v>
      </c>
      <c r="G104" s="123">
        <f>SUBTOTAL(9,G105:G110)</f>
        <v>0</v>
      </c>
      <c r="H104" s="129">
        <f>IF(C104&lt;&gt;0,E104/C104,"-")</f>
        <v>0.80868746424698301</v>
      </c>
      <c r="I104" s="130">
        <f>IF(D104&lt;&gt;0,E104/D104,"-")</f>
        <v>0.66563584729981384</v>
      </c>
      <c r="J104" s="70">
        <f>SUBTOTAL(9,J105:J110)</f>
        <v>106600</v>
      </c>
      <c r="K104" s="70">
        <f>SUBTOTAL(9,K105:K110)</f>
        <v>120000</v>
      </c>
      <c r="L104" s="70">
        <f>SUBTOTAL(9,L105:L110)</f>
        <v>0</v>
      </c>
    </row>
    <row r="105" spans="1:12" ht="30" hidden="1" customHeight="1" x14ac:dyDescent="0.3">
      <c r="A105" s="102"/>
      <c r="B105" s="103"/>
      <c r="C105" s="104"/>
      <c r="D105" s="133"/>
      <c r="E105" s="133"/>
      <c r="F105" s="133"/>
      <c r="G105" s="89"/>
      <c r="H105" s="90"/>
      <c r="I105" s="91"/>
      <c r="J105" s="13"/>
      <c r="K105" s="13"/>
      <c r="L105" s="13"/>
    </row>
    <row r="106" spans="1:12" ht="15" customHeight="1" x14ac:dyDescent="0.3">
      <c r="A106" s="134" t="s">
        <v>57</v>
      </c>
      <c r="B106" s="135" t="s">
        <v>187</v>
      </c>
      <c r="C106" s="136">
        <v>26669.46</v>
      </c>
      <c r="D106" s="136">
        <v>30000</v>
      </c>
      <c r="E106" s="136">
        <v>9750.7800000000007</v>
      </c>
      <c r="F106" s="136">
        <f>G106-D106</f>
        <v>-30000</v>
      </c>
      <c r="G106" s="136"/>
      <c r="H106" s="445">
        <f>IF(C106&lt;&gt;0,0/C106,"-")</f>
        <v>0</v>
      </c>
      <c r="I106" s="137">
        <f>IF(D106&lt;&gt;0,E106/D106,"-")</f>
        <v>0.32502600000000004</v>
      </c>
      <c r="J106" s="3">
        <v>20000</v>
      </c>
      <c r="K106" s="24">
        <v>20000</v>
      </c>
      <c r="L106" s="24">
        <v>0</v>
      </c>
    </row>
    <row r="107" spans="1:12" ht="15" customHeight="1" x14ac:dyDescent="0.3">
      <c r="A107" s="134" t="s">
        <v>58</v>
      </c>
      <c r="B107" s="135" t="s">
        <v>114</v>
      </c>
      <c r="C107" s="136">
        <v>52570.25</v>
      </c>
      <c r="D107" s="136">
        <v>47400</v>
      </c>
      <c r="E107" s="136">
        <v>28340.560000000001</v>
      </c>
      <c r="F107" s="136">
        <f>G107-D107</f>
        <v>-47400</v>
      </c>
      <c r="G107" s="136"/>
      <c r="H107" s="445">
        <f>IF(C107&lt;&gt;0,0/C107,"-")</f>
        <v>0</v>
      </c>
      <c r="I107" s="137">
        <f>IF(D107&lt;&gt;0,E107/D107,"-")</f>
        <v>0.59790210970464142</v>
      </c>
      <c r="J107" s="3">
        <v>50000</v>
      </c>
      <c r="K107" s="24">
        <v>60000</v>
      </c>
      <c r="L107" s="24">
        <v>0</v>
      </c>
    </row>
    <row r="108" spans="1:12" ht="15" customHeight="1" x14ac:dyDescent="0.3">
      <c r="A108" s="134" t="s">
        <v>59</v>
      </c>
      <c r="B108" s="135" t="s">
        <v>224</v>
      </c>
      <c r="C108" s="136">
        <v>6130.42</v>
      </c>
      <c r="D108" s="136">
        <v>20000</v>
      </c>
      <c r="E108" s="136">
        <v>29937.56</v>
      </c>
      <c r="F108" s="136">
        <f>G108-D108</f>
        <v>-20000</v>
      </c>
      <c r="G108" s="136"/>
      <c r="H108" s="445">
        <f>IF(C108&lt;&gt;0,0/C108,"-")</f>
        <v>0</v>
      </c>
      <c r="I108" s="137">
        <f>IF(D108&lt;&gt;0,E108/D108,"-")</f>
        <v>1.4968780000000002</v>
      </c>
      <c r="J108" s="3">
        <v>26600</v>
      </c>
      <c r="K108" s="24">
        <v>30000</v>
      </c>
      <c r="L108" s="24">
        <v>0</v>
      </c>
    </row>
    <row r="109" spans="1:12" ht="15" customHeight="1" x14ac:dyDescent="0.3">
      <c r="A109" s="134" t="s">
        <v>60</v>
      </c>
      <c r="B109" s="135" t="s">
        <v>153</v>
      </c>
      <c r="C109" s="136">
        <v>3031.5</v>
      </c>
      <c r="D109" s="136">
        <v>10000</v>
      </c>
      <c r="E109" s="136">
        <v>3460.39</v>
      </c>
      <c r="F109" s="136">
        <f>G109-D109</f>
        <v>-10000</v>
      </c>
      <c r="G109" s="136"/>
      <c r="H109" s="445">
        <f>IF(C109&lt;&gt;0,0/C109,"-")</f>
        <v>0</v>
      </c>
      <c r="I109" s="137">
        <f>IF(D109&lt;&gt;0,E109/D109,"-")</f>
        <v>0.34603899999999999</v>
      </c>
      <c r="J109" s="3">
        <v>10000</v>
      </c>
      <c r="K109" s="24">
        <v>10000</v>
      </c>
      <c r="L109" s="24">
        <v>0</v>
      </c>
    </row>
    <row r="110" spans="1:12" hidden="1" x14ac:dyDescent="0.3">
      <c r="A110" s="102"/>
      <c r="B110" s="103"/>
      <c r="C110" s="104"/>
      <c r="D110" s="136"/>
      <c r="E110" s="136"/>
      <c r="F110" s="136"/>
      <c r="G110" s="136"/>
      <c r="H110" s="445"/>
      <c r="I110" s="137"/>
      <c r="J110" s="3"/>
      <c r="K110" s="3"/>
      <c r="L110" s="3"/>
    </row>
    <row r="111" spans="1:12" ht="18" customHeight="1" x14ac:dyDescent="0.3">
      <c r="A111" s="467" t="s">
        <v>25</v>
      </c>
      <c r="B111" s="468" t="s">
        <v>131</v>
      </c>
      <c r="C111" s="371">
        <f>SUBTOTAL(9,C112:C122)</f>
        <v>1182448.01</v>
      </c>
      <c r="D111" s="371">
        <f>SUBTOTAL(9,D112:D122)</f>
        <v>820000</v>
      </c>
      <c r="E111" s="371">
        <f>SUBTOTAL(9,E112:E122)</f>
        <v>302674.56</v>
      </c>
      <c r="F111" s="371">
        <f>G111-D111</f>
        <v>-820000</v>
      </c>
      <c r="G111" s="371">
        <f>SUBTOTAL(9,G112:G122)</f>
        <v>0</v>
      </c>
      <c r="H111" s="372">
        <f>IF(C111&lt;&gt;0,E111/C111,"-")</f>
        <v>0.25597282708438063</v>
      </c>
      <c r="I111" s="373">
        <f>IF(D111&lt;&gt;0,E111/D111,"-")</f>
        <v>0.36911531707317075</v>
      </c>
      <c r="J111" s="70">
        <f>SUBTOTAL(9,J112:J122)</f>
        <v>732000</v>
      </c>
      <c r="K111" s="70">
        <f>SUBTOTAL(9,K112:K122)</f>
        <v>822000</v>
      </c>
      <c r="L111" s="70">
        <f>SUBTOTAL(9,L112:L122)</f>
        <v>0</v>
      </c>
    </row>
    <row r="112" spans="1:12" ht="30" hidden="1" customHeight="1" x14ac:dyDescent="0.3">
      <c r="A112" s="102"/>
      <c r="B112" s="103"/>
      <c r="C112" s="104"/>
      <c r="D112" s="133"/>
      <c r="E112" s="133"/>
      <c r="F112" s="133"/>
      <c r="G112" s="89"/>
      <c r="H112" s="90"/>
      <c r="I112" s="91"/>
      <c r="J112" s="13"/>
      <c r="K112" s="13"/>
      <c r="L112" s="13"/>
    </row>
    <row r="113" spans="1:12" ht="15" customHeight="1" x14ac:dyDescent="0.3">
      <c r="A113" s="167" t="s">
        <v>61</v>
      </c>
      <c r="B113" s="168" t="s">
        <v>202</v>
      </c>
      <c r="C113" s="169">
        <v>56163.77</v>
      </c>
      <c r="D113" s="169">
        <v>70000</v>
      </c>
      <c r="E113" s="169">
        <v>17677.54</v>
      </c>
      <c r="F113" s="169">
        <f t="shared" ref="F113:F121" si="3">G113-D113</f>
        <v>-70000</v>
      </c>
      <c r="G113" s="169"/>
      <c r="H113" s="469">
        <f t="shared" ref="H113:H121" si="4">IF(C113&lt;&gt;0,0/C113,"-")</f>
        <v>0</v>
      </c>
      <c r="I113" s="470">
        <f t="shared" ref="I113:I121" si="5">IF(D113&lt;&gt;0,E113/D113,"-")</f>
        <v>0.25253628571428571</v>
      </c>
      <c r="J113" s="3">
        <v>70000</v>
      </c>
      <c r="K113" s="24">
        <v>70000</v>
      </c>
      <c r="L113" s="24">
        <v>0</v>
      </c>
    </row>
    <row r="114" spans="1:12" ht="15" customHeight="1" x14ac:dyDescent="0.3">
      <c r="A114" s="134" t="s">
        <v>62</v>
      </c>
      <c r="B114" s="135" t="s">
        <v>211</v>
      </c>
      <c r="C114" s="136">
        <v>88980.44</v>
      </c>
      <c r="D114" s="136">
        <v>100000</v>
      </c>
      <c r="E114" s="136">
        <v>27695.25</v>
      </c>
      <c r="F114" s="136">
        <f t="shared" si="3"/>
        <v>-100000</v>
      </c>
      <c r="G114" s="136"/>
      <c r="H114" s="445">
        <f t="shared" si="4"/>
        <v>0</v>
      </c>
      <c r="I114" s="137">
        <f t="shared" si="5"/>
        <v>0.27695249999999999</v>
      </c>
      <c r="J114" s="3">
        <v>80000</v>
      </c>
      <c r="K114" s="24">
        <v>100000</v>
      </c>
      <c r="L114" s="24">
        <v>0</v>
      </c>
    </row>
    <row r="115" spans="1:12" ht="15" customHeight="1" x14ac:dyDescent="0.3">
      <c r="A115" s="134" t="s">
        <v>63</v>
      </c>
      <c r="B115" s="135" t="s">
        <v>200</v>
      </c>
      <c r="C115" s="136">
        <v>64080.11</v>
      </c>
      <c r="D115" s="136">
        <v>80000</v>
      </c>
      <c r="E115" s="136">
        <v>23588.75</v>
      </c>
      <c r="F115" s="136">
        <f t="shared" si="3"/>
        <v>-80000</v>
      </c>
      <c r="G115" s="136"/>
      <c r="H115" s="445">
        <f t="shared" si="4"/>
        <v>0</v>
      </c>
      <c r="I115" s="137">
        <f t="shared" si="5"/>
        <v>0.29485937499999998</v>
      </c>
      <c r="J115" s="3">
        <v>80000</v>
      </c>
      <c r="K115" s="24">
        <v>100000</v>
      </c>
      <c r="L115" s="24">
        <v>0</v>
      </c>
    </row>
    <row r="116" spans="1:12" ht="15" customHeight="1" x14ac:dyDescent="0.3">
      <c r="A116" s="134" t="s">
        <v>64</v>
      </c>
      <c r="B116" s="135" t="s">
        <v>125</v>
      </c>
      <c r="C116" s="136">
        <v>10872.46</v>
      </c>
      <c r="D116" s="136">
        <v>15000</v>
      </c>
      <c r="E116" s="136">
        <v>6325.79</v>
      </c>
      <c r="F116" s="136">
        <f t="shared" si="3"/>
        <v>-15000</v>
      </c>
      <c r="G116" s="136"/>
      <c r="H116" s="445">
        <f t="shared" si="4"/>
        <v>0</v>
      </c>
      <c r="I116" s="137">
        <f t="shared" si="5"/>
        <v>0.42171933333333333</v>
      </c>
      <c r="J116" s="3">
        <v>15000</v>
      </c>
      <c r="K116" s="24">
        <v>15000</v>
      </c>
      <c r="L116" s="24">
        <v>0</v>
      </c>
    </row>
    <row r="117" spans="1:12" ht="15" customHeight="1" x14ac:dyDescent="0.3">
      <c r="A117" s="134" t="s">
        <v>65</v>
      </c>
      <c r="B117" s="135" t="s">
        <v>147</v>
      </c>
      <c r="C117" s="136">
        <v>14419.07</v>
      </c>
      <c r="D117" s="136">
        <v>12000</v>
      </c>
      <c r="E117" s="136">
        <v>7838.6</v>
      </c>
      <c r="F117" s="136">
        <f t="shared" si="3"/>
        <v>-12000</v>
      </c>
      <c r="G117" s="136"/>
      <c r="H117" s="445">
        <f t="shared" si="4"/>
        <v>0</v>
      </c>
      <c r="I117" s="137">
        <f t="shared" si="5"/>
        <v>0.65321666666666667</v>
      </c>
      <c r="J117" s="3">
        <v>12000</v>
      </c>
      <c r="K117" s="24">
        <v>12000</v>
      </c>
      <c r="L117" s="24">
        <v>0</v>
      </c>
    </row>
    <row r="118" spans="1:12" ht="15" customHeight="1" x14ac:dyDescent="0.3">
      <c r="A118" s="134" t="s">
        <v>66</v>
      </c>
      <c r="B118" s="135" t="s">
        <v>167</v>
      </c>
      <c r="C118" s="136">
        <v>8752.7000000000007</v>
      </c>
      <c r="D118" s="136">
        <v>8000</v>
      </c>
      <c r="E118" s="136">
        <v>3241.9</v>
      </c>
      <c r="F118" s="136">
        <f t="shared" si="3"/>
        <v>-8000</v>
      </c>
      <c r="G118" s="136"/>
      <c r="H118" s="445">
        <f t="shared" si="4"/>
        <v>0</v>
      </c>
      <c r="I118" s="137">
        <f t="shared" si="5"/>
        <v>0.40523750000000003</v>
      </c>
      <c r="J118" s="3">
        <v>5000</v>
      </c>
      <c r="K118" s="24">
        <v>5000</v>
      </c>
      <c r="L118" s="24">
        <v>0</v>
      </c>
    </row>
    <row r="119" spans="1:12" ht="15" customHeight="1" x14ac:dyDescent="0.3">
      <c r="A119" s="134" t="s">
        <v>67</v>
      </c>
      <c r="B119" s="135" t="s">
        <v>157</v>
      </c>
      <c r="C119" s="136">
        <v>871006.3</v>
      </c>
      <c r="D119" s="136">
        <v>450000</v>
      </c>
      <c r="E119" s="136">
        <v>198480.23</v>
      </c>
      <c r="F119" s="136">
        <f t="shared" si="3"/>
        <v>-450000</v>
      </c>
      <c r="G119" s="136"/>
      <c r="H119" s="445">
        <f t="shared" si="4"/>
        <v>0</v>
      </c>
      <c r="I119" s="137">
        <f t="shared" si="5"/>
        <v>0.44106717777777782</v>
      </c>
      <c r="J119" s="3">
        <v>400000</v>
      </c>
      <c r="K119" s="24">
        <v>450000</v>
      </c>
      <c r="L119" s="24">
        <v>0</v>
      </c>
    </row>
    <row r="120" spans="1:12" ht="15" customHeight="1" x14ac:dyDescent="0.3">
      <c r="A120" s="134" t="s">
        <v>68</v>
      </c>
      <c r="B120" s="135" t="s">
        <v>164</v>
      </c>
      <c r="C120" s="136">
        <v>49786.01</v>
      </c>
      <c r="D120" s="136">
        <v>60000</v>
      </c>
      <c r="E120" s="136">
        <v>11308.75</v>
      </c>
      <c r="F120" s="136">
        <f t="shared" si="3"/>
        <v>-60000</v>
      </c>
      <c r="G120" s="136"/>
      <c r="H120" s="445">
        <f t="shared" si="4"/>
        <v>0</v>
      </c>
      <c r="I120" s="137">
        <f t="shared" si="5"/>
        <v>0.18847916666666667</v>
      </c>
      <c r="J120" s="3">
        <v>50000</v>
      </c>
      <c r="K120" s="24">
        <v>50000</v>
      </c>
      <c r="L120" s="24">
        <v>0</v>
      </c>
    </row>
    <row r="121" spans="1:12" ht="15" customHeight="1" x14ac:dyDescent="0.3">
      <c r="A121" s="134" t="s">
        <v>69</v>
      </c>
      <c r="B121" s="135" t="s">
        <v>118</v>
      </c>
      <c r="C121" s="136">
        <v>18387.150000000001</v>
      </c>
      <c r="D121" s="136">
        <v>25000</v>
      </c>
      <c r="E121" s="136">
        <v>6517.75</v>
      </c>
      <c r="F121" s="136">
        <f t="shared" si="3"/>
        <v>-25000</v>
      </c>
      <c r="G121" s="136"/>
      <c r="H121" s="445">
        <f t="shared" si="4"/>
        <v>0</v>
      </c>
      <c r="I121" s="137">
        <f t="shared" si="5"/>
        <v>0.26071</v>
      </c>
      <c r="J121" s="3">
        <v>20000</v>
      </c>
      <c r="K121" s="24">
        <v>20000</v>
      </c>
      <c r="L121" s="24">
        <v>0</v>
      </c>
    </row>
    <row r="122" spans="1:12" hidden="1" x14ac:dyDescent="0.3">
      <c r="A122" s="102"/>
      <c r="B122" s="103"/>
      <c r="C122" s="104"/>
      <c r="D122" s="136"/>
      <c r="E122" s="136"/>
      <c r="F122" s="136"/>
      <c r="G122" s="136"/>
      <c r="H122" s="445"/>
      <c r="I122" s="137"/>
      <c r="J122" s="3"/>
      <c r="K122" s="3"/>
      <c r="L122" s="3"/>
    </row>
    <row r="123" spans="1:12" ht="18" customHeight="1" x14ac:dyDescent="0.3">
      <c r="A123" s="131" t="s">
        <v>441</v>
      </c>
      <c r="B123" s="132" t="s">
        <v>442</v>
      </c>
      <c r="C123" s="123">
        <f>SUBTOTAL(9,C124:C126)</f>
        <v>0</v>
      </c>
      <c r="D123" s="123">
        <f>SUBTOTAL(9,D124:D126)</f>
        <v>0</v>
      </c>
      <c r="E123" s="123">
        <f>SUBTOTAL(9,E124:E126)</f>
        <v>4604.63</v>
      </c>
      <c r="F123" s="123">
        <f>G123-D123</f>
        <v>0</v>
      </c>
      <c r="G123" s="123">
        <f>SUBTOTAL(9,G124:G126)</f>
        <v>0</v>
      </c>
      <c r="H123" s="129" t="str">
        <f>IF(C123&lt;&gt;0,E123/C123,"-")</f>
        <v>-</v>
      </c>
      <c r="I123" s="130" t="str">
        <f>IF(D123&lt;&gt;0,E123/D123,"-")</f>
        <v>-</v>
      </c>
      <c r="J123" s="70">
        <f>SUBTOTAL(9,J124:J126)</f>
        <v>0</v>
      </c>
      <c r="K123" s="70">
        <f>SUBTOTAL(9,K124:K126)</f>
        <v>0</v>
      </c>
      <c r="L123" s="70">
        <f>SUBTOTAL(9,L124:L126)</f>
        <v>0</v>
      </c>
    </row>
    <row r="124" spans="1:12" ht="30" hidden="1" customHeight="1" x14ac:dyDescent="0.3">
      <c r="A124" s="102"/>
      <c r="B124" s="103"/>
      <c r="C124" s="104"/>
      <c r="D124" s="133"/>
      <c r="E124" s="133"/>
      <c r="F124" s="133"/>
      <c r="G124" s="89"/>
      <c r="H124" s="90"/>
      <c r="I124" s="91"/>
      <c r="J124" s="13"/>
      <c r="K124" s="13"/>
      <c r="L124" s="13"/>
    </row>
    <row r="125" spans="1:12" ht="15" customHeight="1" x14ac:dyDescent="0.3">
      <c r="A125" s="134" t="s">
        <v>443</v>
      </c>
      <c r="B125" s="135" t="s">
        <v>442</v>
      </c>
      <c r="C125" s="136">
        <v>0</v>
      </c>
      <c r="D125" s="136">
        <v>0</v>
      </c>
      <c r="E125" s="136">
        <v>4604.63</v>
      </c>
      <c r="F125" s="136">
        <f>G125-D125</f>
        <v>0</v>
      </c>
      <c r="G125" s="136"/>
      <c r="H125" s="445" t="str">
        <f>IF(C125&lt;&gt;0,0/C125,"-")</f>
        <v>-</v>
      </c>
      <c r="I125" s="137" t="str">
        <f>IF(D125&lt;&gt;0,E125/D125,"-")</f>
        <v>-</v>
      </c>
      <c r="J125" s="3">
        <v>0</v>
      </c>
      <c r="K125" s="24">
        <v>0</v>
      </c>
      <c r="L125" s="24">
        <v>0</v>
      </c>
    </row>
    <row r="126" spans="1:12" hidden="1" x14ac:dyDescent="0.3">
      <c r="A126" s="102"/>
      <c r="B126" s="103"/>
      <c r="C126" s="104"/>
      <c r="D126" s="136"/>
      <c r="E126" s="136"/>
      <c r="F126" s="136"/>
      <c r="G126" s="136"/>
      <c r="H126" s="445"/>
      <c r="I126" s="137"/>
      <c r="J126" s="3"/>
      <c r="K126" s="3"/>
      <c r="L126" s="3"/>
    </row>
    <row r="127" spans="1:12" ht="18" customHeight="1" x14ac:dyDescent="0.3">
      <c r="A127" s="131" t="s">
        <v>26</v>
      </c>
      <c r="B127" s="132" t="s">
        <v>173</v>
      </c>
      <c r="C127" s="123">
        <f>SUBTOTAL(9,C128:C134)</f>
        <v>138879.06</v>
      </c>
      <c r="D127" s="123">
        <f>SUBTOTAL(9,D128:D134)</f>
        <v>215000</v>
      </c>
      <c r="E127" s="123">
        <f>SUBTOTAL(9,E128:E134)</f>
        <v>21740.03</v>
      </c>
      <c r="F127" s="123">
        <f>G127-D127</f>
        <v>-215000</v>
      </c>
      <c r="G127" s="123">
        <f>SUBTOTAL(9,G128:G134)</f>
        <v>0</v>
      </c>
      <c r="H127" s="129">
        <f>IF(C127&lt;&gt;0,E127/C127,"-")</f>
        <v>0.15653929397275587</v>
      </c>
      <c r="I127" s="130">
        <f>IF(D127&lt;&gt;0,E127/D127,"-")</f>
        <v>0.10111641860465116</v>
      </c>
      <c r="J127" s="70">
        <f>SUBTOTAL(9,J128:J134)</f>
        <v>171000</v>
      </c>
      <c r="K127" s="70">
        <f>SUBTOTAL(9,K128:K134)</f>
        <v>176000</v>
      </c>
      <c r="L127" s="70">
        <f>SUBTOTAL(9,L128:L134)</f>
        <v>0</v>
      </c>
    </row>
    <row r="128" spans="1:12" ht="30" hidden="1" customHeight="1" x14ac:dyDescent="0.3">
      <c r="A128" s="102"/>
      <c r="B128" s="103"/>
      <c r="C128" s="104"/>
      <c r="D128" s="133"/>
      <c r="E128" s="133"/>
      <c r="F128" s="133"/>
      <c r="G128" s="89"/>
      <c r="H128" s="90"/>
      <c r="I128" s="91"/>
      <c r="J128" s="13"/>
      <c r="K128" s="13"/>
      <c r="L128" s="13"/>
    </row>
    <row r="129" spans="1:12" ht="15" customHeight="1" x14ac:dyDescent="0.3">
      <c r="A129" s="134" t="s">
        <v>71</v>
      </c>
      <c r="B129" s="135" t="s">
        <v>133</v>
      </c>
      <c r="C129" s="136">
        <v>2145.27</v>
      </c>
      <c r="D129" s="136">
        <v>30000</v>
      </c>
      <c r="E129" s="136">
        <v>0</v>
      </c>
      <c r="F129" s="136">
        <f>G129-D129</f>
        <v>-30000</v>
      </c>
      <c r="G129" s="136"/>
      <c r="H129" s="445">
        <f>IF(C129&lt;&gt;0,0/C129,"-")</f>
        <v>0</v>
      </c>
      <c r="I129" s="137">
        <f>IF(D129&lt;&gt;0,E129/D129,"-")</f>
        <v>0</v>
      </c>
      <c r="J129" s="3">
        <v>20000</v>
      </c>
      <c r="K129" s="24">
        <v>15000</v>
      </c>
      <c r="L129" s="24">
        <v>0</v>
      </c>
    </row>
    <row r="130" spans="1:12" ht="15" customHeight="1" x14ac:dyDescent="0.3">
      <c r="A130" s="134" t="s">
        <v>72</v>
      </c>
      <c r="B130" s="135" t="s">
        <v>120</v>
      </c>
      <c r="C130" s="136">
        <v>82271.789999999994</v>
      </c>
      <c r="D130" s="136">
        <v>100000</v>
      </c>
      <c r="E130" s="136">
        <v>12960.78</v>
      </c>
      <c r="F130" s="136">
        <f>G130-D130</f>
        <v>-100000</v>
      </c>
      <c r="G130" s="136"/>
      <c r="H130" s="445">
        <f>IF(C130&lt;&gt;0,0/C130,"-")</f>
        <v>0</v>
      </c>
      <c r="I130" s="137">
        <f>IF(D130&lt;&gt;0,E130/D130,"-")</f>
        <v>0.1296078</v>
      </c>
      <c r="J130" s="3">
        <v>80000</v>
      </c>
      <c r="K130" s="24">
        <v>100000</v>
      </c>
      <c r="L130" s="24">
        <v>0</v>
      </c>
    </row>
    <row r="131" spans="1:12" ht="15" customHeight="1" x14ac:dyDescent="0.3">
      <c r="A131" s="134" t="s">
        <v>73</v>
      </c>
      <c r="B131" s="135" t="s">
        <v>168</v>
      </c>
      <c r="C131" s="136">
        <v>15000</v>
      </c>
      <c r="D131" s="136">
        <v>30000</v>
      </c>
      <c r="E131" s="136">
        <v>0</v>
      </c>
      <c r="F131" s="136">
        <f>G131-D131</f>
        <v>-30000</v>
      </c>
      <c r="G131" s="136"/>
      <c r="H131" s="445">
        <f>IF(C131&lt;&gt;0,0/C131,"-")</f>
        <v>0</v>
      </c>
      <c r="I131" s="137">
        <f>IF(D131&lt;&gt;0,E131/D131,"-")</f>
        <v>0</v>
      </c>
      <c r="J131" s="3">
        <v>20000</v>
      </c>
      <c r="K131" s="24">
        <v>10000</v>
      </c>
      <c r="L131" s="24">
        <v>0</v>
      </c>
    </row>
    <row r="132" spans="1:12" ht="15" customHeight="1" x14ac:dyDescent="0.3">
      <c r="A132" s="134" t="s">
        <v>74</v>
      </c>
      <c r="B132" s="135" t="s">
        <v>140</v>
      </c>
      <c r="C132" s="136">
        <v>4758.79</v>
      </c>
      <c r="D132" s="136">
        <v>5000</v>
      </c>
      <c r="E132" s="136">
        <v>7716.75</v>
      </c>
      <c r="F132" s="136">
        <f>G132-D132</f>
        <v>-5000</v>
      </c>
      <c r="G132" s="136"/>
      <c r="H132" s="445">
        <f>IF(C132&lt;&gt;0,0/C132,"-")</f>
        <v>0</v>
      </c>
      <c r="I132" s="137">
        <f>IF(D132&lt;&gt;0,E132/D132,"-")</f>
        <v>1.54335</v>
      </c>
      <c r="J132" s="3">
        <v>1000</v>
      </c>
      <c r="K132" s="24">
        <v>1000</v>
      </c>
      <c r="L132" s="24">
        <v>0</v>
      </c>
    </row>
    <row r="133" spans="1:12" ht="15" customHeight="1" x14ac:dyDescent="0.3">
      <c r="A133" s="134" t="s">
        <v>75</v>
      </c>
      <c r="B133" s="135" t="s">
        <v>173</v>
      </c>
      <c r="C133" s="136">
        <v>34703.21</v>
      </c>
      <c r="D133" s="136">
        <v>50000</v>
      </c>
      <c r="E133" s="136">
        <v>1062.5</v>
      </c>
      <c r="F133" s="136">
        <f>G133-D133</f>
        <v>-50000</v>
      </c>
      <c r="G133" s="136"/>
      <c r="H133" s="445">
        <f>IF(C133&lt;&gt;0,0/C133,"-")</f>
        <v>0</v>
      </c>
      <c r="I133" s="137">
        <f>IF(D133&lt;&gt;0,E133/D133,"-")</f>
        <v>2.1250000000000002E-2</v>
      </c>
      <c r="J133" s="3">
        <v>50000</v>
      </c>
      <c r="K133" s="24">
        <v>50000</v>
      </c>
      <c r="L133" s="24">
        <v>0</v>
      </c>
    </row>
    <row r="134" spans="1:12" hidden="1" x14ac:dyDescent="0.3">
      <c r="A134" s="102"/>
      <c r="B134" s="103"/>
      <c r="C134" s="104"/>
      <c r="D134" s="136"/>
      <c r="E134" s="136"/>
      <c r="F134" s="136"/>
      <c r="G134" s="136"/>
      <c r="H134" s="445"/>
      <c r="I134" s="137"/>
      <c r="J134" s="3"/>
      <c r="K134" s="3"/>
      <c r="L134" s="3"/>
    </row>
    <row r="135" spans="1:12" hidden="1" x14ac:dyDescent="0.3">
      <c r="A135" s="102"/>
      <c r="B135" s="103"/>
      <c r="C135" s="104"/>
      <c r="D135" s="104"/>
      <c r="E135" s="104"/>
      <c r="F135" s="104"/>
      <c r="G135" s="89"/>
      <c r="H135" s="90"/>
      <c r="I135" s="91"/>
      <c r="J135" s="13"/>
      <c r="K135" s="13"/>
      <c r="L135" s="13"/>
    </row>
    <row r="136" spans="1:12" ht="18" customHeight="1" x14ac:dyDescent="0.3">
      <c r="A136" s="441" t="s">
        <v>6</v>
      </c>
      <c r="B136" s="442" t="s">
        <v>137</v>
      </c>
      <c r="C136" s="440">
        <f>SUBTOTAL(9,C137:C149)</f>
        <v>121702.78</v>
      </c>
      <c r="D136" s="440">
        <f>SUBTOTAL(9,D137:D149)</f>
        <v>155000</v>
      </c>
      <c r="E136" s="440">
        <f>SUBTOTAL(9,E137:E149)</f>
        <v>45155.07</v>
      </c>
      <c r="F136" s="440">
        <f>G136-D136</f>
        <v>-155000</v>
      </c>
      <c r="G136" s="440">
        <f>SUBTOTAL(9,G137:G149)</f>
        <v>0</v>
      </c>
      <c r="H136" s="443">
        <f>IF(C136&lt;&gt;0,E136/C136,"-")</f>
        <v>0.3710274325697408</v>
      </c>
      <c r="I136" s="444">
        <f>IF(D136&lt;&gt;0,E136/D136,"-")</f>
        <v>0.2913230322580645</v>
      </c>
      <c r="J136" s="18">
        <f>SUBTOTAL(9,J137:J149)</f>
        <v>85000</v>
      </c>
      <c r="K136" s="18">
        <f>SUBTOTAL(9,K137:K149)</f>
        <v>65000</v>
      </c>
      <c r="L136" s="18">
        <f>SUBTOTAL(9,L137:L149)</f>
        <v>0</v>
      </c>
    </row>
    <row r="137" spans="1:12" ht="22.5" hidden="1" customHeight="1" x14ac:dyDescent="0.3">
      <c r="A137" s="429"/>
      <c r="B137" s="430"/>
      <c r="C137" s="431"/>
      <c r="D137" s="440"/>
      <c r="E137" s="440"/>
      <c r="F137" s="440"/>
      <c r="G137" s="440"/>
      <c r="H137" s="443"/>
      <c r="I137" s="444"/>
      <c r="J137" s="70"/>
      <c r="K137" s="70"/>
      <c r="L137" s="70"/>
    </row>
    <row r="138" spans="1:12" ht="18" customHeight="1" x14ac:dyDescent="0.3">
      <c r="A138" s="441" t="s">
        <v>444</v>
      </c>
      <c r="B138" s="442" t="s">
        <v>445</v>
      </c>
      <c r="C138" s="440">
        <f>SUBTOTAL(9,C139:C141)</f>
        <v>0</v>
      </c>
      <c r="D138" s="440">
        <f>SUBTOTAL(9,D139:D141)</f>
        <v>0</v>
      </c>
      <c r="E138" s="440">
        <f>SUBTOTAL(9,E139:E141)</f>
        <v>4519.3500000000004</v>
      </c>
      <c r="F138" s="440">
        <f>G138-D138</f>
        <v>0</v>
      </c>
      <c r="G138" s="440">
        <f>SUBTOTAL(9,G139:G141)</f>
        <v>0</v>
      </c>
      <c r="H138" s="443" t="str">
        <f>IF(C138&lt;&gt;0,E138/C138,"-")</f>
        <v>-</v>
      </c>
      <c r="I138" s="444" t="str">
        <f>IF(D138&lt;&gt;0,E138/D138,"-")</f>
        <v>-</v>
      </c>
      <c r="J138" s="70">
        <f>SUBTOTAL(9,J139:J141)</f>
        <v>0</v>
      </c>
      <c r="K138" s="70">
        <f>SUBTOTAL(9,K139:K141)</f>
        <v>0</v>
      </c>
      <c r="L138" s="70">
        <f>SUBTOTAL(9,L139:L141)</f>
        <v>0</v>
      </c>
    </row>
    <row r="139" spans="1:12" ht="30" hidden="1" customHeight="1" x14ac:dyDescent="0.3">
      <c r="A139" s="429"/>
      <c r="B139" s="430"/>
      <c r="C139" s="431"/>
      <c r="D139" s="431"/>
      <c r="E139" s="431"/>
      <c r="F139" s="431"/>
      <c r="G139" s="433"/>
      <c r="H139" s="434"/>
      <c r="I139" s="435"/>
      <c r="J139" s="13"/>
      <c r="K139" s="13"/>
      <c r="L139" s="13"/>
    </row>
    <row r="140" spans="1:12" ht="15" customHeight="1" x14ac:dyDescent="0.3">
      <c r="A140" s="446" t="s">
        <v>446</v>
      </c>
      <c r="B140" s="447" t="s">
        <v>447</v>
      </c>
      <c r="C140" s="232">
        <v>0</v>
      </c>
      <c r="D140" s="232">
        <v>0</v>
      </c>
      <c r="E140" s="232">
        <v>4519.3500000000004</v>
      </c>
      <c r="F140" s="232">
        <f>G140-D140</f>
        <v>0</v>
      </c>
      <c r="G140" s="232"/>
      <c r="H140" s="448" t="str">
        <f>IF(C140&lt;&gt;0,0/C140,"-")</f>
        <v>-</v>
      </c>
      <c r="I140" s="449" t="str">
        <f>IF(D140&lt;&gt;0,E140/D140,"-")</f>
        <v>-</v>
      </c>
      <c r="J140" s="3">
        <v>0</v>
      </c>
      <c r="K140" s="24">
        <v>0</v>
      </c>
      <c r="L140" s="24">
        <v>0</v>
      </c>
    </row>
    <row r="141" spans="1:12" hidden="1" x14ac:dyDescent="0.3">
      <c r="A141" s="429"/>
      <c r="B141" s="430"/>
      <c r="C141" s="431"/>
      <c r="D141" s="232"/>
      <c r="E141" s="232"/>
      <c r="F141" s="232"/>
      <c r="G141" s="232"/>
      <c r="H141" s="448"/>
      <c r="I141" s="449"/>
      <c r="J141" s="3"/>
      <c r="K141" s="3"/>
      <c r="L141" s="3"/>
    </row>
    <row r="142" spans="1:12" ht="18" customHeight="1" x14ac:dyDescent="0.3">
      <c r="A142" s="441" t="s">
        <v>27</v>
      </c>
      <c r="B142" s="442" t="s">
        <v>151</v>
      </c>
      <c r="C142" s="440">
        <f>SUBTOTAL(9,C143:C148)</f>
        <v>121702.78</v>
      </c>
      <c r="D142" s="440">
        <f>SUBTOTAL(9,D143:D148)</f>
        <v>155000</v>
      </c>
      <c r="E142" s="440">
        <f>SUBTOTAL(9,E143:E148)</f>
        <v>40635.72</v>
      </c>
      <c r="F142" s="440">
        <f>G142-D142</f>
        <v>-155000</v>
      </c>
      <c r="G142" s="440">
        <f>SUBTOTAL(9,G143:G148)</f>
        <v>0</v>
      </c>
      <c r="H142" s="443">
        <f>IF(C142&lt;&gt;0,E142/C142,"-")</f>
        <v>0.33389311238412139</v>
      </c>
      <c r="I142" s="444">
        <f>IF(D142&lt;&gt;0,E142/D142,"-")</f>
        <v>0.26216593548387096</v>
      </c>
      <c r="J142" s="70">
        <f>SUBTOTAL(9,J143:J148)</f>
        <v>85000</v>
      </c>
      <c r="K142" s="70">
        <f>SUBTOTAL(9,K143:K148)</f>
        <v>65000</v>
      </c>
      <c r="L142" s="70">
        <f>SUBTOTAL(9,L143:L148)</f>
        <v>0</v>
      </c>
    </row>
    <row r="143" spans="1:12" ht="30" hidden="1" customHeight="1" x14ac:dyDescent="0.3">
      <c r="A143" s="429"/>
      <c r="B143" s="430"/>
      <c r="C143" s="431"/>
      <c r="D143" s="431"/>
      <c r="E143" s="431"/>
      <c r="F143" s="431"/>
      <c r="G143" s="433"/>
      <c r="H143" s="434"/>
      <c r="I143" s="435"/>
      <c r="J143" s="13"/>
      <c r="K143" s="13"/>
      <c r="L143" s="13"/>
    </row>
    <row r="144" spans="1:12" ht="15" customHeight="1" x14ac:dyDescent="0.3">
      <c r="A144" s="446" t="s">
        <v>76</v>
      </c>
      <c r="B144" s="447" t="s">
        <v>182</v>
      </c>
      <c r="C144" s="232">
        <v>16485.18</v>
      </c>
      <c r="D144" s="232">
        <v>25000</v>
      </c>
      <c r="E144" s="232">
        <v>660.6</v>
      </c>
      <c r="F144" s="232">
        <f>G144-D144</f>
        <v>-25000</v>
      </c>
      <c r="G144" s="232"/>
      <c r="H144" s="448">
        <f>IF(C144&lt;&gt;0,0/C144,"-")</f>
        <v>0</v>
      </c>
      <c r="I144" s="449">
        <f>IF(D144&lt;&gt;0,E144/D144,"-")</f>
        <v>2.6424E-2</v>
      </c>
      <c r="J144" s="3">
        <v>25000</v>
      </c>
      <c r="K144" s="24">
        <v>25000</v>
      </c>
      <c r="L144" s="24">
        <v>0</v>
      </c>
    </row>
    <row r="145" spans="1:12" ht="15" customHeight="1" x14ac:dyDescent="0.3">
      <c r="A145" s="446" t="s">
        <v>77</v>
      </c>
      <c r="B145" s="447" t="s">
        <v>226</v>
      </c>
      <c r="C145" s="232">
        <v>2264.3000000000002</v>
      </c>
      <c r="D145" s="232">
        <v>10000</v>
      </c>
      <c r="E145" s="232">
        <v>614.75</v>
      </c>
      <c r="F145" s="232">
        <f>G145-D145</f>
        <v>-10000</v>
      </c>
      <c r="G145" s="232"/>
      <c r="H145" s="448">
        <f>IF(C145&lt;&gt;0,0/C145,"-")</f>
        <v>0</v>
      </c>
      <c r="I145" s="449">
        <f>IF(D145&lt;&gt;0,E145/D145,"-")</f>
        <v>6.1475000000000002E-2</v>
      </c>
      <c r="J145" s="3">
        <v>5000</v>
      </c>
      <c r="K145" s="24">
        <v>5000</v>
      </c>
      <c r="L145" s="24">
        <v>0</v>
      </c>
    </row>
    <row r="146" spans="1:12" ht="15" customHeight="1" x14ac:dyDescent="0.3">
      <c r="A146" s="446" t="s">
        <v>78</v>
      </c>
      <c r="B146" s="447" t="s">
        <v>122</v>
      </c>
      <c r="C146" s="232">
        <v>8684.19</v>
      </c>
      <c r="D146" s="232">
        <v>10000</v>
      </c>
      <c r="E146" s="232">
        <v>2787.98</v>
      </c>
      <c r="F146" s="232">
        <f>G146-D146</f>
        <v>-10000</v>
      </c>
      <c r="G146" s="232"/>
      <c r="H146" s="448">
        <f>IF(C146&lt;&gt;0,0/C146,"-")</f>
        <v>0</v>
      </c>
      <c r="I146" s="449">
        <f>IF(D146&lt;&gt;0,E146/D146,"-")</f>
        <v>0.27879799999999999</v>
      </c>
      <c r="J146" s="3">
        <v>5000</v>
      </c>
      <c r="K146" s="24">
        <v>5000</v>
      </c>
      <c r="L146" s="24">
        <v>0</v>
      </c>
    </row>
    <row r="147" spans="1:12" ht="15" customHeight="1" x14ac:dyDescent="0.3">
      <c r="A147" s="446" t="s">
        <v>79</v>
      </c>
      <c r="B147" s="447" t="s">
        <v>175</v>
      </c>
      <c r="C147" s="232">
        <v>94269.11</v>
      </c>
      <c r="D147" s="232">
        <v>110000</v>
      </c>
      <c r="E147" s="232">
        <v>36572.39</v>
      </c>
      <c r="F147" s="232">
        <f>G147-D147</f>
        <v>-110000</v>
      </c>
      <c r="G147" s="232"/>
      <c r="H147" s="448">
        <f>IF(C147&lt;&gt;0,0/C147,"-")</f>
        <v>0</v>
      </c>
      <c r="I147" s="449">
        <f>IF(D147&lt;&gt;0,E147/D147,"-")</f>
        <v>0.3324762727272727</v>
      </c>
      <c r="J147" s="3">
        <v>50000</v>
      </c>
      <c r="K147" s="24">
        <v>30000</v>
      </c>
      <c r="L147" s="24">
        <v>0</v>
      </c>
    </row>
    <row r="148" spans="1:12" hidden="1" x14ac:dyDescent="0.3">
      <c r="A148" s="429"/>
      <c r="B148" s="430"/>
      <c r="C148" s="431"/>
      <c r="D148" s="232"/>
      <c r="E148" s="232"/>
      <c r="F148" s="232"/>
      <c r="G148" s="232"/>
      <c r="H148" s="448"/>
      <c r="I148" s="449"/>
      <c r="J148" s="3"/>
      <c r="K148" s="3"/>
      <c r="L148" s="3"/>
    </row>
    <row r="149" spans="1:12" hidden="1" x14ac:dyDescent="0.3">
      <c r="A149" s="429"/>
      <c r="B149" s="430"/>
      <c r="C149" s="431"/>
      <c r="D149" s="431"/>
      <c r="E149" s="431"/>
      <c r="F149" s="431"/>
      <c r="G149" s="433"/>
      <c r="H149" s="434"/>
      <c r="I149" s="435"/>
      <c r="J149" s="13"/>
      <c r="K149" s="13"/>
      <c r="L149" s="13"/>
    </row>
    <row r="150" spans="1:12" ht="20.100000000000001" hidden="1" customHeight="1" x14ac:dyDescent="0.3">
      <c r="A150" s="429"/>
      <c r="B150" s="430"/>
      <c r="C150" s="431"/>
      <c r="D150" s="431"/>
      <c r="E150" s="431"/>
      <c r="F150" s="431"/>
      <c r="G150" s="433"/>
      <c r="H150" s="434"/>
      <c r="I150" s="435"/>
      <c r="J150" s="13"/>
      <c r="K150" s="13"/>
      <c r="L150" s="13"/>
    </row>
    <row r="151" spans="1:12" ht="18" customHeight="1" x14ac:dyDescent="0.3">
      <c r="A151" s="436" t="s">
        <v>1</v>
      </c>
      <c r="B151" s="437" t="s">
        <v>177</v>
      </c>
      <c r="C151" s="432">
        <f>SUBTOTAL(9,C152:C160)</f>
        <v>0</v>
      </c>
      <c r="D151" s="432">
        <f>SUBTOTAL(9,D152:D160)</f>
        <v>0</v>
      </c>
      <c r="E151" s="432">
        <f>SUBTOTAL(9,E152:E160)</f>
        <v>17000</v>
      </c>
      <c r="F151" s="432">
        <f>G151-D151</f>
        <v>0</v>
      </c>
      <c r="G151" s="432">
        <f>SUBTOTAL(9,G152:G160)</f>
        <v>0</v>
      </c>
      <c r="H151" s="438" t="str">
        <f>IF(C151&lt;&gt;0,E151/C151,"-")</f>
        <v>-</v>
      </c>
      <c r="I151" s="439" t="str">
        <f>IF(D151&lt;&gt;0,E151/D151,"-")</f>
        <v>-</v>
      </c>
      <c r="J151" s="21">
        <f>SUBTOTAL(9,J152:J160)</f>
        <v>0</v>
      </c>
      <c r="K151" s="21">
        <f>SUBTOTAL(9,K152:K160)</f>
        <v>0</v>
      </c>
      <c r="L151" s="21">
        <f>SUBTOTAL(9,L152:L160)</f>
        <v>0</v>
      </c>
    </row>
    <row r="152" spans="1:12" ht="30" hidden="1" customHeight="1" x14ac:dyDescent="0.3">
      <c r="A152" s="429"/>
      <c r="B152" s="430"/>
      <c r="C152" s="431"/>
      <c r="D152" s="440"/>
      <c r="E152" s="440"/>
      <c r="F152" s="440"/>
      <c r="G152" s="433"/>
      <c r="H152" s="434"/>
      <c r="I152" s="435"/>
      <c r="J152" s="13"/>
      <c r="K152" s="13"/>
      <c r="L152" s="13"/>
    </row>
    <row r="153" spans="1:12" ht="18" customHeight="1" x14ac:dyDescent="0.3">
      <c r="A153" s="441" t="s">
        <v>11</v>
      </c>
      <c r="B153" s="442" t="s">
        <v>192</v>
      </c>
      <c r="C153" s="440">
        <f>SUBTOTAL(9,C154:C159)</f>
        <v>0</v>
      </c>
      <c r="D153" s="440">
        <f>SUBTOTAL(9,D154:D159)</f>
        <v>0</v>
      </c>
      <c r="E153" s="440">
        <f>SUBTOTAL(9,E154:E159)</f>
        <v>17000</v>
      </c>
      <c r="F153" s="440">
        <f>G153-D153</f>
        <v>0</v>
      </c>
      <c r="G153" s="440">
        <f>SUBTOTAL(9,G154:G159)</f>
        <v>0</v>
      </c>
      <c r="H153" s="443" t="str">
        <f>IF(C153&lt;&gt;0,E153/C153,"-")</f>
        <v>-</v>
      </c>
      <c r="I153" s="444" t="str">
        <f>IF(D153&lt;&gt;0,E153/D153,"-")</f>
        <v>-</v>
      </c>
      <c r="J153" s="18">
        <f>SUBTOTAL(9,J154:J159)</f>
        <v>0</v>
      </c>
      <c r="K153" s="18">
        <f>SUBTOTAL(9,K154:K159)</f>
        <v>0</v>
      </c>
      <c r="L153" s="18">
        <f>SUBTOTAL(9,L154:L159)</f>
        <v>0</v>
      </c>
    </row>
    <row r="154" spans="1:12" ht="22.5" hidden="1" customHeight="1" x14ac:dyDescent="0.3">
      <c r="A154" s="429"/>
      <c r="B154" s="430"/>
      <c r="C154" s="431"/>
      <c r="D154" s="440"/>
      <c r="E154" s="440"/>
      <c r="F154" s="440"/>
      <c r="G154" s="440"/>
      <c r="H154" s="443"/>
      <c r="I154" s="444"/>
      <c r="J154" s="70"/>
      <c r="K154" s="70"/>
      <c r="L154" s="70"/>
    </row>
    <row r="155" spans="1:12" ht="18" customHeight="1" x14ac:dyDescent="0.3">
      <c r="A155" s="441" t="s">
        <v>32</v>
      </c>
      <c r="B155" s="442" t="s">
        <v>179</v>
      </c>
      <c r="C155" s="440">
        <f>SUBTOTAL(9,C156:C158)</f>
        <v>0</v>
      </c>
      <c r="D155" s="440">
        <f>SUBTOTAL(9,D156:D158)</f>
        <v>0</v>
      </c>
      <c r="E155" s="440">
        <f>SUBTOTAL(9,E156:E158)</f>
        <v>17000</v>
      </c>
      <c r="F155" s="440">
        <f>G155-D155</f>
        <v>0</v>
      </c>
      <c r="G155" s="440">
        <f>SUBTOTAL(9,G156:G158)</f>
        <v>0</v>
      </c>
      <c r="H155" s="443" t="str">
        <f>IF(C155&lt;&gt;0,E155/C155,"-")</f>
        <v>-</v>
      </c>
      <c r="I155" s="444" t="str">
        <f>IF(D155&lt;&gt;0,E155/D155,"-")</f>
        <v>-</v>
      </c>
      <c r="J155" s="70">
        <f>SUBTOTAL(9,J156:J158)</f>
        <v>0</v>
      </c>
      <c r="K155" s="70">
        <f>SUBTOTAL(9,K156:K158)</f>
        <v>0</v>
      </c>
      <c r="L155" s="70">
        <f>SUBTOTAL(9,L156:L158)</f>
        <v>0</v>
      </c>
    </row>
    <row r="156" spans="1:12" ht="30" hidden="1" customHeight="1" x14ac:dyDescent="0.3">
      <c r="A156" s="429"/>
      <c r="B156" s="430"/>
      <c r="C156" s="431"/>
      <c r="D156" s="431"/>
      <c r="E156" s="431"/>
      <c r="F156" s="431"/>
      <c r="G156" s="433"/>
      <c r="H156" s="434"/>
      <c r="I156" s="435"/>
      <c r="J156" s="13"/>
      <c r="K156" s="13"/>
      <c r="L156" s="13"/>
    </row>
    <row r="157" spans="1:12" ht="15" customHeight="1" x14ac:dyDescent="0.3">
      <c r="A157" s="446" t="s">
        <v>86</v>
      </c>
      <c r="B157" s="447" t="s">
        <v>132</v>
      </c>
      <c r="C157" s="232">
        <v>0</v>
      </c>
      <c r="D157" s="232">
        <v>0</v>
      </c>
      <c r="E157" s="232">
        <v>17000</v>
      </c>
      <c r="F157" s="232">
        <f>G157-D157</f>
        <v>0</v>
      </c>
      <c r="G157" s="232"/>
      <c r="H157" s="448" t="str">
        <f>IF(C157&lt;&gt;0,0/C157,"-")</f>
        <v>-</v>
      </c>
      <c r="I157" s="449" t="str">
        <f>IF(D157&lt;&gt;0,E157/D157,"-")</f>
        <v>-</v>
      </c>
      <c r="J157" s="3">
        <v>0</v>
      </c>
      <c r="K157" s="24">
        <v>0</v>
      </c>
      <c r="L157" s="24">
        <v>0</v>
      </c>
    </row>
    <row r="158" spans="1:12" hidden="1" x14ac:dyDescent="0.3">
      <c r="A158" s="429"/>
      <c r="B158" s="430"/>
      <c r="C158" s="431"/>
      <c r="D158" s="232"/>
      <c r="E158" s="232"/>
      <c r="F158" s="232"/>
      <c r="G158" s="232"/>
      <c r="H158" s="448"/>
      <c r="I158" s="449"/>
      <c r="J158" s="3"/>
      <c r="K158" s="3"/>
      <c r="L158" s="3"/>
    </row>
    <row r="159" spans="1:12" hidden="1" x14ac:dyDescent="0.3">
      <c r="A159" s="429"/>
      <c r="B159" s="430"/>
      <c r="C159" s="431"/>
      <c r="D159" s="431"/>
      <c r="E159" s="431"/>
      <c r="F159" s="431"/>
      <c r="G159" s="433"/>
      <c r="H159" s="434"/>
      <c r="I159" s="435"/>
      <c r="J159" s="13"/>
      <c r="K159" s="13"/>
      <c r="L159" s="13"/>
    </row>
    <row r="160" spans="1:12" ht="20.100000000000001" hidden="1" customHeight="1" x14ac:dyDescent="0.3">
      <c r="A160" s="429"/>
      <c r="B160" s="430"/>
      <c r="C160" s="431"/>
      <c r="D160" s="431"/>
      <c r="E160" s="431"/>
      <c r="F160" s="431"/>
      <c r="G160" s="433"/>
      <c r="H160" s="434"/>
      <c r="I160" s="435"/>
      <c r="J160" s="13"/>
      <c r="K160" s="13"/>
      <c r="L160" s="13"/>
    </row>
    <row r="161" spans="1:12" ht="20.100000000000001" customHeight="1" x14ac:dyDescent="0.3">
      <c r="A161" s="471"/>
      <c r="B161" s="472"/>
      <c r="C161" s="473"/>
      <c r="D161" s="473"/>
      <c r="E161" s="473"/>
      <c r="F161" s="473"/>
      <c r="G161" s="474"/>
      <c r="H161" s="475"/>
      <c r="I161" s="476"/>
      <c r="J161" s="13"/>
      <c r="K161" s="13"/>
      <c r="L161" s="13"/>
    </row>
    <row r="162" spans="1:12" ht="18" customHeight="1" x14ac:dyDescent="0.3">
      <c r="A162" s="477" t="s">
        <v>315</v>
      </c>
      <c r="B162" s="478" t="s">
        <v>316</v>
      </c>
      <c r="C162" s="479">
        <f>SUBTOTAL(9,C163:C190)</f>
        <v>181531.75</v>
      </c>
      <c r="D162" s="479">
        <f>SUBTOTAL(9,D163:D190)</f>
        <v>130000</v>
      </c>
      <c r="E162" s="479">
        <f>SUBTOTAL(9,E163:E190)</f>
        <v>340362.5</v>
      </c>
      <c r="F162" s="479">
        <f>G162-D162</f>
        <v>-130000</v>
      </c>
      <c r="G162" s="479">
        <f>SUBTOTAL(9,G163:G190)</f>
        <v>0</v>
      </c>
      <c r="H162" s="480">
        <f>IF(C162&lt;&gt;0,E162/C162,"-")</f>
        <v>1.8749474954105825</v>
      </c>
      <c r="I162" s="481">
        <f>IF(D162&lt;&gt;0,E162/D162,"-")</f>
        <v>2.6181730769230769</v>
      </c>
      <c r="J162" s="20">
        <f>SUBTOTAL(9,J163:J190)</f>
        <v>110000</v>
      </c>
      <c r="K162" s="20">
        <f>SUBTOTAL(9,K163:K190)</f>
        <v>110000</v>
      </c>
      <c r="L162" s="20">
        <f>SUBTOTAL(9,L163:L190)</f>
        <v>0</v>
      </c>
    </row>
    <row r="163" spans="1:12" ht="30" hidden="1" customHeight="1" x14ac:dyDescent="0.3">
      <c r="A163" s="429"/>
      <c r="B163" s="430"/>
      <c r="C163" s="431"/>
      <c r="D163" s="432"/>
      <c r="E163" s="432"/>
      <c r="F163" s="432"/>
      <c r="G163" s="433"/>
      <c r="H163" s="434"/>
      <c r="I163" s="435"/>
      <c r="J163" s="13"/>
      <c r="K163" s="13"/>
      <c r="L163" s="13"/>
    </row>
    <row r="164" spans="1:12" ht="18" customHeight="1" x14ac:dyDescent="0.3">
      <c r="A164" s="436" t="s">
        <v>1</v>
      </c>
      <c r="B164" s="437" t="s">
        <v>177</v>
      </c>
      <c r="C164" s="432">
        <f>SUBTOTAL(9,C165:C189)</f>
        <v>181531.75</v>
      </c>
      <c r="D164" s="432">
        <f>SUBTOTAL(9,D165:D189)</f>
        <v>130000</v>
      </c>
      <c r="E164" s="432">
        <f>SUBTOTAL(9,E165:E189)</f>
        <v>340362.5</v>
      </c>
      <c r="F164" s="432">
        <f>G164-D164</f>
        <v>-130000</v>
      </c>
      <c r="G164" s="432">
        <f>SUBTOTAL(9,G165:G189)</f>
        <v>0</v>
      </c>
      <c r="H164" s="438">
        <f>IF(C164&lt;&gt;0,E164/C164,"-")</f>
        <v>1.8749474954105825</v>
      </c>
      <c r="I164" s="439">
        <f>IF(D164&lt;&gt;0,E164/D164,"-")</f>
        <v>2.6181730769230769</v>
      </c>
      <c r="J164" s="21">
        <f>SUBTOTAL(9,J165:J189)</f>
        <v>110000</v>
      </c>
      <c r="K164" s="21">
        <f>SUBTOTAL(9,K165:K189)</f>
        <v>110000</v>
      </c>
      <c r="L164" s="21">
        <f>SUBTOTAL(9,L165:L189)</f>
        <v>0</v>
      </c>
    </row>
    <row r="165" spans="1:12" ht="30" hidden="1" customHeight="1" x14ac:dyDescent="0.3">
      <c r="A165" s="429"/>
      <c r="B165" s="430"/>
      <c r="C165" s="431"/>
      <c r="D165" s="440"/>
      <c r="E165" s="440"/>
      <c r="F165" s="440"/>
      <c r="G165" s="433"/>
      <c r="H165" s="434"/>
      <c r="I165" s="435"/>
      <c r="J165" s="13"/>
      <c r="K165" s="13"/>
      <c r="L165" s="13"/>
    </row>
    <row r="166" spans="1:12" ht="18" customHeight="1" x14ac:dyDescent="0.3">
      <c r="A166" s="441" t="s">
        <v>11</v>
      </c>
      <c r="B166" s="442" t="s">
        <v>192</v>
      </c>
      <c r="C166" s="440">
        <f>SUBTOTAL(9,C167:C172)</f>
        <v>0</v>
      </c>
      <c r="D166" s="440">
        <f>SUBTOTAL(9,D167:D172)</f>
        <v>0</v>
      </c>
      <c r="E166" s="440">
        <f>SUBTOTAL(9,E167:E172)</f>
        <v>231250</v>
      </c>
      <c r="F166" s="440">
        <f>G166-D166</f>
        <v>0</v>
      </c>
      <c r="G166" s="440">
        <f>SUBTOTAL(9,G167:G172)</f>
        <v>0</v>
      </c>
      <c r="H166" s="443" t="str">
        <f>IF(C166&lt;&gt;0,E166/C166,"-")</f>
        <v>-</v>
      </c>
      <c r="I166" s="444" t="str">
        <f>IF(D166&lt;&gt;0,E166/D166,"-")</f>
        <v>-</v>
      </c>
      <c r="J166" s="18">
        <f>SUBTOTAL(9,J167:J172)</f>
        <v>0</v>
      </c>
      <c r="K166" s="18">
        <f>SUBTOTAL(9,K167:K172)</f>
        <v>0</v>
      </c>
      <c r="L166" s="18">
        <f>SUBTOTAL(9,L167:L172)</f>
        <v>0</v>
      </c>
    </row>
    <row r="167" spans="1:12" ht="22.5" hidden="1" customHeight="1" x14ac:dyDescent="0.3">
      <c r="A167" s="429"/>
      <c r="B167" s="430"/>
      <c r="C167" s="431"/>
      <c r="D167" s="440"/>
      <c r="E167" s="440"/>
      <c r="F167" s="440"/>
      <c r="G167" s="440"/>
      <c r="H167" s="443"/>
      <c r="I167" s="444"/>
      <c r="J167" s="70"/>
      <c r="K167" s="70"/>
      <c r="L167" s="70"/>
    </row>
    <row r="168" spans="1:12" ht="18" customHeight="1" x14ac:dyDescent="0.3">
      <c r="A168" s="441" t="s">
        <v>33</v>
      </c>
      <c r="B168" s="442" t="s">
        <v>146</v>
      </c>
      <c r="C168" s="440">
        <f>SUBTOTAL(9,C169:C171)</f>
        <v>0</v>
      </c>
      <c r="D168" s="440">
        <f>SUBTOTAL(9,D169:D171)</f>
        <v>0</v>
      </c>
      <c r="E168" s="440">
        <f>SUBTOTAL(9,E169:E171)</f>
        <v>231250</v>
      </c>
      <c r="F168" s="440">
        <f>G168-D168</f>
        <v>0</v>
      </c>
      <c r="G168" s="440">
        <f>SUBTOTAL(9,G169:G171)</f>
        <v>0</v>
      </c>
      <c r="H168" s="443" t="str">
        <f>IF(C168&lt;&gt;0,E168/C168,"-")</f>
        <v>-</v>
      </c>
      <c r="I168" s="444" t="str">
        <f>IF(D168&lt;&gt;0,E168/D168,"-")</f>
        <v>-</v>
      </c>
      <c r="J168" s="70">
        <f>SUBTOTAL(9,J169:J171)</f>
        <v>0</v>
      </c>
      <c r="K168" s="70">
        <f>SUBTOTAL(9,K169:K171)</f>
        <v>0</v>
      </c>
      <c r="L168" s="70">
        <f>SUBTOTAL(9,L169:L171)</f>
        <v>0</v>
      </c>
    </row>
    <row r="169" spans="1:12" ht="30" hidden="1" customHeight="1" x14ac:dyDescent="0.3">
      <c r="A169" s="429"/>
      <c r="B169" s="430"/>
      <c r="C169" s="431"/>
      <c r="D169" s="431"/>
      <c r="E169" s="431"/>
      <c r="F169" s="431"/>
      <c r="G169" s="433"/>
      <c r="H169" s="434"/>
      <c r="I169" s="435"/>
      <c r="J169" s="13"/>
      <c r="K169" s="13"/>
      <c r="L169" s="13"/>
    </row>
    <row r="170" spans="1:12" ht="15" customHeight="1" x14ac:dyDescent="0.3">
      <c r="A170" s="446" t="s">
        <v>448</v>
      </c>
      <c r="B170" s="447" t="s">
        <v>449</v>
      </c>
      <c r="C170" s="232">
        <v>0</v>
      </c>
      <c r="D170" s="232">
        <v>0</v>
      </c>
      <c r="E170" s="232">
        <v>231250</v>
      </c>
      <c r="F170" s="232">
        <f>G170-D170</f>
        <v>0</v>
      </c>
      <c r="G170" s="232"/>
      <c r="H170" s="448" t="str">
        <f>IF(C170&lt;&gt;0,0/C170,"-")</f>
        <v>-</v>
      </c>
      <c r="I170" s="449" t="str">
        <f>IF(D170&lt;&gt;0,E170/D170,"-")</f>
        <v>-</v>
      </c>
      <c r="J170" s="3">
        <v>0</v>
      </c>
      <c r="K170" s="24">
        <v>0</v>
      </c>
      <c r="L170" s="24">
        <v>0</v>
      </c>
    </row>
    <row r="171" spans="1:12" hidden="1" x14ac:dyDescent="0.3">
      <c r="A171" s="429"/>
      <c r="B171" s="430"/>
      <c r="C171" s="431"/>
      <c r="D171" s="232"/>
      <c r="E171" s="232"/>
      <c r="F171" s="232"/>
      <c r="G171" s="232"/>
      <c r="H171" s="448"/>
      <c r="I171" s="449"/>
      <c r="J171" s="3"/>
      <c r="K171" s="3"/>
      <c r="L171" s="3"/>
    </row>
    <row r="172" spans="1:12" hidden="1" x14ac:dyDescent="0.3">
      <c r="A172" s="429"/>
      <c r="B172" s="430"/>
      <c r="C172" s="431"/>
      <c r="D172" s="431"/>
      <c r="E172" s="431"/>
      <c r="F172" s="431"/>
      <c r="G172" s="433"/>
      <c r="H172" s="434"/>
      <c r="I172" s="435"/>
      <c r="J172" s="13"/>
      <c r="K172" s="13"/>
      <c r="L172" s="13"/>
    </row>
    <row r="173" spans="1:12" ht="18" customHeight="1" x14ac:dyDescent="0.3">
      <c r="A173" s="441" t="s">
        <v>12</v>
      </c>
      <c r="B173" s="442" t="s">
        <v>190</v>
      </c>
      <c r="C173" s="440">
        <f>SUBTOTAL(9,C174:C188)</f>
        <v>181531.75</v>
      </c>
      <c r="D173" s="440">
        <f>SUBTOTAL(9,D174:D188)</f>
        <v>130000</v>
      </c>
      <c r="E173" s="440">
        <f>SUBTOTAL(9,E174:E188)</f>
        <v>109112.5</v>
      </c>
      <c r="F173" s="440">
        <f>G173-D173</f>
        <v>-130000</v>
      </c>
      <c r="G173" s="440">
        <f>SUBTOTAL(9,G174:G188)</f>
        <v>0</v>
      </c>
      <c r="H173" s="443">
        <f>IF(C173&lt;&gt;0,E173/C173,"-")</f>
        <v>0.60106565380436205</v>
      </c>
      <c r="I173" s="444">
        <f>IF(D173&lt;&gt;0,E173/D173,"-")</f>
        <v>0.83932692307692303</v>
      </c>
      <c r="J173" s="18">
        <f>SUBTOTAL(9,J174:J188)</f>
        <v>110000</v>
      </c>
      <c r="K173" s="18">
        <f>SUBTOTAL(9,K174:K188)</f>
        <v>110000</v>
      </c>
      <c r="L173" s="18">
        <f>SUBTOTAL(9,L174:L188)</f>
        <v>0</v>
      </c>
    </row>
    <row r="174" spans="1:12" ht="22.5" hidden="1" customHeight="1" x14ac:dyDescent="0.3">
      <c r="A174" s="429"/>
      <c r="B174" s="430"/>
      <c r="C174" s="431"/>
      <c r="D174" s="440"/>
      <c r="E174" s="440"/>
      <c r="F174" s="440"/>
      <c r="G174" s="440"/>
      <c r="H174" s="443"/>
      <c r="I174" s="444"/>
      <c r="J174" s="70"/>
      <c r="K174" s="70"/>
      <c r="L174" s="70"/>
    </row>
    <row r="175" spans="1:12" ht="18" customHeight="1" x14ac:dyDescent="0.3">
      <c r="A175" s="441" t="s">
        <v>35</v>
      </c>
      <c r="B175" s="442" t="s">
        <v>143</v>
      </c>
      <c r="C175" s="440">
        <f>SUBTOTAL(9,C176:C182)</f>
        <v>181531.75</v>
      </c>
      <c r="D175" s="440">
        <f>SUBTOTAL(9,D176:D182)</f>
        <v>100000</v>
      </c>
      <c r="E175" s="440">
        <f>SUBTOTAL(9,E176:E182)</f>
        <v>71362.5</v>
      </c>
      <c r="F175" s="440">
        <f>G175-D175</f>
        <v>-100000</v>
      </c>
      <c r="G175" s="440">
        <f>SUBTOTAL(9,G176:G182)</f>
        <v>0</v>
      </c>
      <c r="H175" s="443">
        <f>IF(C175&lt;&gt;0,E175/C175,"-")</f>
        <v>0.39311305047188716</v>
      </c>
      <c r="I175" s="444">
        <f>IF(D175&lt;&gt;0,E175/D175,"-")</f>
        <v>0.71362499999999995</v>
      </c>
      <c r="J175" s="70">
        <f>SUBTOTAL(9,J176:J182)</f>
        <v>80000</v>
      </c>
      <c r="K175" s="70">
        <f>SUBTOTAL(9,K176:K182)</f>
        <v>90000</v>
      </c>
      <c r="L175" s="70">
        <f>SUBTOTAL(9,L176:L182)</f>
        <v>0</v>
      </c>
    </row>
    <row r="176" spans="1:12" ht="30" hidden="1" customHeight="1" x14ac:dyDescent="0.3">
      <c r="A176" s="429"/>
      <c r="B176" s="430"/>
      <c r="C176" s="431"/>
      <c r="D176" s="431"/>
      <c r="E176" s="431"/>
      <c r="F176" s="431"/>
      <c r="G176" s="433"/>
      <c r="H176" s="434"/>
      <c r="I176" s="435"/>
      <c r="J176" s="13"/>
      <c r="K176" s="13"/>
      <c r="L176" s="13"/>
    </row>
    <row r="177" spans="1:12" ht="15" customHeight="1" x14ac:dyDescent="0.3">
      <c r="A177" s="446" t="s">
        <v>92</v>
      </c>
      <c r="B177" s="447" t="s">
        <v>194</v>
      </c>
      <c r="C177" s="232">
        <v>129231.75</v>
      </c>
      <c r="D177" s="232">
        <v>20000</v>
      </c>
      <c r="E177" s="232">
        <v>0</v>
      </c>
      <c r="F177" s="232">
        <f>G177-D177</f>
        <v>-20000</v>
      </c>
      <c r="G177" s="232"/>
      <c r="H177" s="448">
        <f>IF(C177&lt;&gt;0,0/C177,"-")</f>
        <v>0</v>
      </c>
      <c r="I177" s="449">
        <f>IF(D177&lt;&gt;0,E177/D177,"-")</f>
        <v>0</v>
      </c>
      <c r="J177" s="3">
        <v>20000</v>
      </c>
      <c r="K177" s="24">
        <v>30000</v>
      </c>
      <c r="L177" s="24">
        <v>0</v>
      </c>
    </row>
    <row r="178" spans="1:12" ht="15" customHeight="1" x14ac:dyDescent="0.3">
      <c r="A178" s="446" t="s">
        <v>450</v>
      </c>
      <c r="B178" s="447" t="s">
        <v>451</v>
      </c>
      <c r="C178" s="232">
        <v>0</v>
      </c>
      <c r="D178" s="232">
        <v>0</v>
      </c>
      <c r="E178" s="232">
        <v>3162.5</v>
      </c>
      <c r="F178" s="232">
        <f>G178-D178</f>
        <v>0</v>
      </c>
      <c r="G178" s="232"/>
      <c r="H178" s="448" t="str">
        <f>IF(C178&lt;&gt;0,0/C178,"-")</f>
        <v>-</v>
      </c>
      <c r="I178" s="449" t="str">
        <f>IF(D178&lt;&gt;0,E178/D178,"-")</f>
        <v>-</v>
      </c>
      <c r="J178" s="3">
        <v>0</v>
      </c>
      <c r="K178" s="24">
        <v>0</v>
      </c>
      <c r="L178" s="24">
        <v>0</v>
      </c>
    </row>
    <row r="179" spans="1:12" ht="15" customHeight="1" x14ac:dyDescent="0.3">
      <c r="A179" s="446" t="s">
        <v>93</v>
      </c>
      <c r="B179" s="447" t="s">
        <v>198</v>
      </c>
      <c r="C179" s="232">
        <v>0</v>
      </c>
      <c r="D179" s="232">
        <v>30000</v>
      </c>
      <c r="E179" s="232">
        <v>0</v>
      </c>
      <c r="F179" s="232">
        <f>G179-D179</f>
        <v>-30000</v>
      </c>
      <c r="G179" s="232"/>
      <c r="H179" s="448" t="str">
        <f>IF(C179&lt;&gt;0,0/C179,"-")</f>
        <v>-</v>
      </c>
      <c r="I179" s="449">
        <f>IF(D179&lt;&gt;0,E179/D179,"-")</f>
        <v>0</v>
      </c>
      <c r="J179" s="3">
        <v>20000</v>
      </c>
      <c r="K179" s="24">
        <v>20000</v>
      </c>
      <c r="L179" s="24">
        <v>0</v>
      </c>
    </row>
    <row r="180" spans="1:12" ht="15" customHeight="1" x14ac:dyDescent="0.3">
      <c r="A180" s="446" t="s">
        <v>452</v>
      </c>
      <c r="B180" s="447" t="s">
        <v>453</v>
      </c>
      <c r="C180" s="232">
        <v>0</v>
      </c>
      <c r="D180" s="232">
        <v>0</v>
      </c>
      <c r="E180" s="232">
        <v>68200</v>
      </c>
      <c r="F180" s="232">
        <f>G180-D180</f>
        <v>0</v>
      </c>
      <c r="G180" s="232"/>
      <c r="H180" s="448" t="str">
        <f>IF(C180&lt;&gt;0,0/C180,"-")</f>
        <v>-</v>
      </c>
      <c r="I180" s="449" t="str">
        <f>IF(D180&lt;&gt;0,E180/D180,"-")</f>
        <v>-</v>
      </c>
      <c r="J180" s="3">
        <v>0</v>
      </c>
      <c r="K180" s="24">
        <v>0</v>
      </c>
      <c r="L180" s="24">
        <v>0</v>
      </c>
    </row>
    <row r="181" spans="1:12" ht="15" customHeight="1" x14ac:dyDescent="0.3">
      <c r="A181" s="446" t="s">
        <v>94</v>
      </c>
      <c r="B181" s="447" t="s">
        <v>215</v>
      </c>
      <c r="C181" s="232">
        <v>52300</v>
      </c>
      <c r="D181" s="232">
        <v>50000</v>
      </c>
      <c r="E181" s="232">
        <v>0</v>
      </c>
      <c r="F181" s="232">
        <f>G181-D181</f>
        <v>-50000</v>
      </c>
      <c r="G181" s="232"/>
      <c r="H181" s="448">
        <f>IF(C181&lt;&gt;0,0/C181,"-")</f>
        <v>0</v>
      </c>
      <c r="I181" s="449">
        <f>IF(D181&lt;&gt;0,E181/D181,"-")</f>
        <v>0</v>
      </c>
      <c r="J181" s="3">
        <v>40000</v>
      </c>
      <c r="K181" s="24">
        <v>40000</v>
      </c>
      <c r="L181" s="24">
        <v>0</v>
      </c>
    </row>
    <row r="182" spans="1:12" hidden="1" x14ac:dyDescent="0.3">
      <c r="A182" s="429"/>
      <c r="B182" s="430"/>
      <c r="C182" s="431"/>
      <c r="D182" s="232"/>
      <c r="E182" s="232"/>
      <c r="F182" s="232"/>
      <c r="G182" s="232"/>
      <c r="H182" s="448"/>
      <c r="I182" s="449"/>
      <c r="J182" s="3"/>
      <c r="K182" s="3"/>
      <c r="L182" s="3"/>
    </row>
    <row r="183" spans="1:12" ht="18" customHeight="1" x14ac:dyDescent="0.3">
      <c r="A183" s="441" t="s">
        <v>36</v>
      </c>
      <c r="B183" s="442" t="s">
        <v>166</v>
      </c>
      <c r="C183" s="440">
        <f>SUBTOTAL(9,C184:C187)</f>
        <v>0</v>
      </c>
      <c r="D183" s="440">
        <f>SUBTOTAL(9,D184:D187)</f>
        <v>30000</v>
      </c>
      <c r="E183" s="440">
        <f>SUBTOTAL(9,E184:E187)</f>
        <v>37750</v>
      </c>
      <c r="F183" s="440">
        <f>G183-D183</f>
        <v>-30000</v>
      </c>
      <c r="G183" s="440">
        <f>SUBTOTAL(9,G184:G187)</f>
        <v>0</v>
      </c>
      <c r="H183" s="443" t="str">
        <f>IF(C183&lt;&gt;0,E183/C183,"-")</f>
        <v>-</v>
      </c>
      <c r="I183" s="444">
        <f>IF(D183&lt;&gt;0,E183/D183,"-")</f>
        <v>1.2583333333333333</v>
      </c>
      <c r="J183" s="70">
        <f>SUBTOTAL(9,J184:J187)</f>
        <v>30000</v>
      </c>
      <c r="K183" s="70">
        <f>SUBTOTAL(9,K184:K187)</f>
        <v>20000</v>
      </c>
      <c r="L183" s="70">
        <f>SUBTOTAL(9,L184:L187)</f>
        <v>0</v>
      </c>
    </row>
    <row r="184" spans="1:12" ht="30" hidden="1" customHeight="1" x14ac:dyDescent="0.3">
      <c r="A184" s="429"/>
      <c r="B184" s="430"/>
      <c r="C184" s="431"/>
      <c r="D184" s="431"/>
      <c r="E184" s="431"/>
      <c r="F184" s="431"/>
      <c r="G184" s="433"/>
      <c r="H184" s="434"/>
      <c r="I184" s="435"/>
      <c r="J184" s="13"/>
      <c r="K184" s="13"/>
      <c r="L184" s="13"/>
    </row>
    <row r="185" spans="1:12" ht="15" customHeight="1" x14ac:dyDescent="0.3">
      <c r="A185" s="446" t="s">
        <v>458</v>
      </c>
      <c r="B185" s="447" t="s">
        <v>459</v>
      </c>
      <c r="C185" s="232">
        <v>0</v>
      </c>
      <c r="D185" s="232">
        <v>0</v>
      </c>
      <c r="E185" s="232">
        <v>18750</v>
      </c>
      <c r="F185" s="232">
        <f>G185-D185</f>
        <v>0</v>
      </c>
      <c r="G185" s="232"/>
      <c r="H185" s="448" t="str">
        <f>IF(C185&lt;&gt;0,0/C185,"-")</f>
        <v>-</v>
      </c>
      <c r="I185" s="449" t="str">
        <f>IF(D185&lt;&gt;0,E185/D185,"-")</f>
        <v>-</v>
      </c>
      <c r="J185" s="3">
        <v>0</v>
      </c>
      <c r="K185" s="24">
        <v>0</v>
      </c>
      <c r="L185" s="24">
        <v>0</v>
      </c>
    </row>
    <row r="186" spans="1:12" ht="15" customHeight="1" x14ac:dyDescent="0.3">
      <c r="A186" s="446" t="s">
        <v>95</v>
      </c>
      <c r="B186" s="447" t="s">
        <v>180</v>
      </c>
      <c r="C186" s="232">
        <v>0</v>
      </c>
      <c r="D186" s="232">
        <v>30000</v>
      </c>
      <c r="E186" s="232">
        <v>19000</v>
      </c>
      <c r="F186" s="232">
        <f>G186-D186</f>
        <v>-30000</v>
      </c>
      <c r="G186" s="232"/>
      <c r="H186" s="448" t="str">
        <f>IF(C186&lt;&gt;0,0/C186,"-")</f>
        <v>-</v>
      </c>
      <c r="I186" s="449">
        <f>IF(D186&lt;&gt;0,E186/D186,"-")</f>
        <v>0.6333333333333333</v>
      </c>
      <c r="J186" s="3">
        <v>30000</v>
      </c>
      <c r="K186" s="24">
        <v>20000</v>
      </c>
      <c r="L186" s="24">
        <v>0</v>
      </c>
    </row>
    <row r="187" spans="1:12" hidden="1" x14ac:dyDescent="0.3">
      <c r="A187" s="429"/>
      <c r="B187" s="430"/>
      <c r="C187" s="431"/>
      <c r="D187" s="232"/>
      <c r="E187" s="232"/>
      <c r="F187" s="232"/>
      <c r="G187" s="232"/>
      <c r="H187" s="448"/>
      <c r="I187" s="449"/>
      <c r="J187" s="3"/>
      <c r="K187" s="3"/>
      <c r="L187" s="3"/>
    </row>
    <row r="188" spans="1:12" hidden="1" x14ac:dyDescent="0.3">
      <c r="A188" s="429"/>
      <c r="B188" s="430"/>
      <c r="C188" s="431"/>
      <c r="D188" s="431"/>
      <c r="E188" s="431"/>
      <c r="F188" s="431"/>
      <c r="G188" s="433"/>
      <c r="H188" s="434"/>
      <c r="I188" s="435"/>
      <c r="J188" s="13"/>
      <c r="K188" s="13"/>
      <c r="L188" s="13"/>
    </row>
    <row r="189" spans="1:12" ht="20.100000000000001" hidden="1" customHeight="1" x14ac:dyDescent="0.3">
      <c r="A189" s="429"/>
      <c r="B189" s="430"/>
      <c r="C189" s="431"/>
      <c r="D189" s="431"/>
      <c r="E189" s="431"/>
      <c r="F189" s="431"/>
      <c r="G189" s="433"/>
      <c r="H189" s="434"/>
      <c r="I189" s="435"/>
      <c r="J189" s="13"/>
      <c r="K189" s="13"/>
      <c r="L189" s="13"/>
    </row>
    <row r="190" spans="1:12" ht="20.100000000000001" hidden="1" customHeight="1" x14ac:dyDescent="0.3">
      <c r="A190" s="429"/>
      <c r="B190" s="430"/>
      <c r="C190" s="431"/>
      <c r="D190" s="431"/>
      <c r="E190" s="431"/>
      <c r="F190" s="431"/>
      <c r="G190" s="433"/>
      <c r="H190" s="434"/>
      <c r="I190" s="435"/>
      <c r="J190" s="13"/>
      <c r="K190" s="13"/>
      <c r="L190" s="13"/>
    </row>
    <row r="191" spans="1:12" ht="18" customHeight="1" x14ac:dyDescent="0.3">
      <c r="A191" s="424" t="s">
        <v>317</v>
      </c>
      <c r="B191" s="425" t="s">
        <v>318</v>
      </c>
      <c r="C191" s="426">
        <f>SUBTOTAL(9,C192:C203)</f>
        <v>422050</v>
      </c>
      <c r="D191" s="426">
        <f>SUBTOTAL(9,D192:D203)</f>
        <v>100000</v>
      </c>
      <c r="E191" s="426">
        <f>SUBTOTAL(9,E192:E203)</f>
        <v>0</v>
      </c>
      <c r="F191" s="426">
        <f>G191-D191</f>
        <v>-100000</v>
      </c>
      <c r="G191" s="426">
        <f>SUBTOTAL(9,G192:G203)</f>
        <v>0</v>
      </c>
      <c r="H191" s="427">
        <f>IF(C191&lt;&gt;0,E191/C191,"-")</f>
        <v>0</v>
      </c>
      <c r="I191" s="428">
        <f>IF(D191&lt;&gt;0,E191/D191,"-")</f>
        <v>0</v>
      </c>
      <c r="J191" s="20">
        <f>SUBTOTAL(9,J192:J203)</f>
        <v>100000</v>
      </c>
      <c r="K191" s="20">
        <f>SUBTOTAL(9,K192:K203)</f>
        <v>100000</v>
      </c>
      <c r="L191" s="20">
        <f>SUBTOTAL(9,L192:L203)</f>
        <v>0</v>
      </c>
    </row>
    <row r="192" spans="1:12" ht="30" hidden="1" customHeight="1" x14ac:dyDescent="0.3">
      <c r="A192" s="429"/>
      <c r="B192" s="430"/>
      <c r="C192" s="431"/>
      <c r="D192" s="432"/>
      <c r="E192" s="432"/>
      <c r="F192" s="432"/>
      <c r="G192" s="433"/>
      <c r="H192" s="434"/>
      <c r="I192" s="435"/>
      <c r="J192" s="13"/>
      <c r="K192" s="13"/>
      <c r="L192" s="13"/>
    </row>
    <row r="193" spans="1:12" ht="18" customHeight="1" x14ac:dyDescent="0.3">
      <c r="A193" s="436" t="s">
        <v>1</v>
      </c>
      <c r="B193" s="437" t="s">
        <v>177</v>
      </c>
      <c r="C193" s="432">
        <f>SUBTOTAL(9,C194:C202)</f>
        <v>422050</v>
      </c>
      <c r="D193" s="432">
        <f>SUBTOTAL(9,D194:D202)</f>
        <v>100000</v>
      </c>
      <c r="E193" s="432">
        <f>SUBTOTAL(9,E194:E202)</f>
        <v>0</v>
      </c>
      <c r="F193" s="432">
        <f>G193-D193</f>
        <v>-100000</v>
      </c>
      <c r="G193" s="432">
        <f>SUBTOTAL(9,G194:G202)</f>
        <v>0</v>
      </c>
      <c r="H193" s="438">
        <f>IF(C193&lt;&gt;0,E193/C193,"-")</f>
        <v>0</v>
      </c>
      <c r="I193" s="439">
        <f>IF(D193&lt;&gt;0,E193/D193,"-")</f>
        <v>0</v>
      </c>
      <c r="J193" s="21">
        <f>SUBTOTAL(9,J194:J202)</f>
        <v>100000</v>
      </c>
      <c r="K193" s="21">
        <f>SUBTOTAL(9,K194:K202)</f>
        <v>100000</v>
      </c>
      <c r="L193" s="21">
        <f>SUBTOTAL(9,L194:L202)</f>
        <v>0</v>
      </c>
    </row>
    <row r="194" spans="1:12" ht="30" hidden="1" customHeight="1" x14ac:dyDescent="0.3">
      <c r="A194" s="429"/>
      <c r="B194" s="430"/>
      <c r="C194" s="431"/>
      <c r="D194" s="440"/>
      <c r="E194" s="440"/>
      <c r="F194" s="440"/>
      <c r="G194" s="433"/>
      <c r="H194" s="434"/>
      <c r="I194" s="435"/>
      <c r="J194" s="13"/>
      <c r="K194" s="13"/>
      <c r="L194" s="13"/>
    </row>
    <row r="195" spans="1:12" ht="18" customHeight="1" x14ac:dyDescent="0.3">
      <c r="A195" s="441" t="s">
        <v>12</v>
      </c>
      <c r="B195" s="442" t="s">
        <v>190</v>
      </c>
      <c r="C195" s="440">
        <f>SUBTOTAL(9,C196:C201)</f>
        <v>422050</v>
      </c>
      <c r="D195" s="440">
        <f>SUBTOTAL(9,D196:D201)</f>
        <v>100000</v>
      </c>
      <c r="E195" s="440">
        <f>SUBTOTAL(9,E196:E201)</f>
        <v>0</v>
      </c>
      <c r="F195" s="440">
        <f>G195-D195</f>
        <v>-100000</v>
      </c>
      <c r="G195" s="440">
        <f>SUBTOTAL(9,G196:G201)</f>
        <v>0</v>
      </c>
      <c r="H195" s="443">
        <f>IF(C195&lt;&gt;0,E195/C195,"-")</f>
        <v>0</v>
      </c>
      <c r="I195" s="444">
        <f>IF(D195&lt;&gt;0,E195/D195,"-")</f>
        <v>0</v>
      </c>
      <c r="J195" s="18">
        <f>SUBTOTAL(9,J196:J201)</f>
        <v>100000</v>
      </c>
      <c r="K195" s="18">
        <f>SUBTOTAL(9,K196:K201)</f>
        <v>100000</v>
      </c>
      <c r="L195" s="18">
        <f>SUBTOTAL(9,L196:L201)</f>
        <v>0</v>
      </c>
    </row>
    <row r="196" spans="1:12" ht="22.5" hidden="1" customHeight="1" x14ac:dyDescent="0.3">
      <c r="A196" s="429"/>
      <c r="B196" s="430"/>
      <c r="C196" s="431"/>
      <c r="D196" s="440"/>
      <c r="E196" s="440"/>
      <c r="F196" s="440"/>
      <c r="G196" s="440"/>
      <c r="H196" s="443"/>
      <c r="I196" s="444"/>
      <c r="J196" s="70"/>
      <c r="K196" s="70"/>
      <c r="L196" s="70"/>
    </row>
    <row r="197" spans="1:12" ht="18" customHeight="1" x14ac:dyDescent="0.3">
      <c r="A197" s="441" t="s">
        <v>34</v>
      </c>
      <c r="B197" s="442" t="s">
        <v>174</v>
      </c>
      <c r="C197" s="440">
        <f>SUBTOTAL(9,C198:C200)</f>
        <v>422050</v>
      </c>
      <c r="D197" s="440">
        <f>SUBTOTAL(9,D198:D200)</f>
        <v>100000</v>
      </c>
      <c r="E197" s="440">
        <f>SUBTOTAL(9,E198:E200)</f>
        <v>0</v>
      </c>
      <c r="F197" s="440">
        <f>G197-D197</f>
        <v>-100000</v>
      </c>
      <c r="G197" s="440">
        <f>SUBTOTAL(9,G198:G200)</f>
        <v>0</v>
      </c>
      <c r="H197" s="443">
        <f>IF(C197&lt;&gt;0,E197/C197,"-")</f>
        <v>0</v>
      </c>
      <c r="I197" s="444">
        <f>IF(D197&lt;&gt;0,E197/D197,"-")</f>
        <v>0</v>
      </c>
      <c r="J197" s="70">
        <f>SUBTOTAL(9,J198:J200)</f>
        <v>100000</v>
      </c>
      <c r="K197" s="70">
        <f>SUBTOTAL(9,K198:K200)</f>
        <v>100000</v>
      </c>
      <c r="L197" s="70">
        <f>SUBTOTAL(9,L198:L200)</f>
        <v>0</v>
      </c>
    </row>
    <row r="198" spans="1:12" ht="30" hidden="1" customHeight="1" x14ac:dyDescent="0.3">
      <c r="A198" s="429"/>
      <c r="B198" s="430"/>
      <c r="C198" s="431"/>
      <c r="D198" s="431"/>
      <c r="E198" s="431"/>
      <c r="F198" s="431"/>
      <c r="G198" s="433"/>
      <c r="H198" s="434"/>
      <c r="I198" s="435"/>
      <c r="J198" s="13"/>
      <c r="K198" s="13"/>
      <c r="L198" s="13"/>
    </row>
    <row r="199" spans="1:12" ht="15" customHeight="1" x14ac:dyDescent="0.3">
      <c r="A199" s="446" t="s">
        <v>89</v>
      </c>
      <c r="B199" s="447" t="s">
        <v>126</v>
      </c>
      <c r="C199" s="232">
        <v>422050</v>
      </c>
      <c r="D199" s="232">
        <v>100000</v>
      </c>
      <c r="E199" s="232">
        <v>0</v>
      </c>
      <c r="F199" s="232">
        <f>G199-D199</f>
        <v>-100000</v>
      </c>
      <c r="G199" s="232"/>
      <c r="H199" s="448">
        <f>IF(C199&lt;&gt;0,0/C199,"-")</f>
        <v>0</v>
      </c>
      <c r="I199" s="449">
        <f>IF(D199&lt;&gt;0,E199/D199,"-")</f>
        <v>0</v>
      </c>
      <c r="J199" s="3">
        <v>100000</v>
      </c>
      <c r="K199" s="24">
        <v>100000</v>
      </c>
      <c r="L199" s="24">
        <v>0</v>
      </c>
    </row>
    <row r="200" spans="1:12" hidden="1" x14ac:dyDescent="0.3">
      <c r="A200" s="429"/>
      <c r="B200" s="430"/>
      <c r="C200" s="431"/>
      <c r="D200" s="232"/>
      <c r="E200" s="232"/>
      <c r="F200" s="232"/>
      <c r="G200" s="232"/>
      <c r="H200" s="448"/>
      <c r="I200" s="449"/>
      <c r="J200" s="3"/>
      <c r="K200" s="3"/>
      <c r="L200" s="3"/>
    </row>
    <row r="201" spans="1:12" hidden="1" x14ac:dyDescent="0.3">
      <c r="A201" s="429"/>
      <c r="B201" s="430"/>
      <c r="C201" s="431"/>
      <c r="D201" s="431"/>
      <c r="E201" s="431"/>
      <c r="F201" s="431"/>
      <c r="G201" s="433"/>
      <c r="H201" s="434"/>
      <c r="I201" s="435"/>
      <c r="J201" s="13"/>
      <c r="K201" s="13"/>
      <c r="L201" s="13"/>
    </row>
    <row r="202" spans="1:12" ht="20.100000000000001" hidden="1" customHeight="1" x14ac:dyDescent="0.3">
      <c r="A202" s="429"/>
      <c r="B202" s="430"/>
      <c r="C202" s="431"/>
      <c r="D202" s="431"/>
      <c r="E202" s="431"/>
      <c r="F202" s="431"/>
      <c r="G202" s="433"/>
      <c r="H202" s="434"/>
      <c r="I202" s="435"/>
      <c r="J202" s="13"/>
      <c r="K202" s="13"/>
      <c r="L202" s="13"/>
    </row>
    <row r="203" spans="1:12" ht="20.100000000000001" hidden="1" customHeight="1" x14ac:dyDescent="0.3">
      <c r="A203" s="429"/>
      <c r="B203" s="430"/>
      <c r="C203" s="431"/>
      <c r="D203" s="431"/>
      <c r="E203" s="431"/>
      <c r="F203" s="431"/>
      <c r="G203" s="433"/>
      <c r="H203" s="434"/>
      <c r="I203" s="435"/>
      <c r="J203" s="13"/>
      <c r="K203" s="13"/>
      <c r="L203" s="13"/>
    </row>
    <row r="204" spans="1:12" ht="20.100000000000001" hidden="1" customHeight="1" x14ac:dyDescent="0.3">
      <c r="A204" s="429"/>
      <c r="B204" s="430"/>
      <c r="C204" s="431"/>
      <c r="D204" s="431"/>
      <c r="E204" s="431"/>
      <c r="F204" s="431"/>
      <c r="G204" s="433"/>
      <c r="H204" s="434"/>
      <c r="I204" s="435"/>
      <c r="J204" s="13"/>
      <c r="K204" s="13"/>
      <c r="L204" s="13"/>
    </row>
    <row r="205" spans="1:12" ht="18" customHeight="1" x14ac:dyDescent="0.3">
      <c r="A205" s="346" t="s">
        <v>259</v>
      </c>
      <c r="B205" s="347" t="s">
        <v>260</v>
      </c>
      <c r="C205" s="331">
        <f>SUBTOTAL(9,C206:C220)</f>
        <v>0</v>
      </c>
      <c r="D205" s="331">
        <f>SUBTOTAL(9,D206:D220)</f>
        <v>170000</v>
      </c>
      <c r="E205" s="331">
        <f>SUBTOTAL(9,E206:E220)</f>
        <v>0</v>
      </c>
      <c r="F205" s="331">
        <f>G205-D205</f>
        <v>-170000</v>
      </c>
      <c r="G205" s="331">
        <f>SUBTOTAL(9,G206:G220)</f>
        <v>0</v>
      </c>
      <c r="H205" s="417" t="str">
        <f>IF(C205&lt;&gt;0,E205/C205,"-")</f>
        <v>-</v>
      </c>
      <c r="I205" s="418">
        <f>IF(D205&lt;&gt;0,E205/D205,"-")</f>
        <v>0</v>
      </c>
      <c r="J205" s="17">
        <f>SUBTOTAL(9,J206:J220)</f>
        <v>0</v>
      </c>
      <c r="K205" s="17">
        <f>SUBTOTAL(9,K206:K220)</f>
        <v>0</v>
      </c>
      <c r="L205" s="17">
        <f>SUBTOTAL(9,L206:L220)</f>
        <v>0</v>
      </c>
    </row>
    <row r="206" spans="1:12" ht="30" hidden="1" customHeight="1" x14ac:dyDescent="0.3">
      <c r="A206" s="429"/>
      <c r="B206" s="430"/>
      <c r="C206" s="431"/>
      <c r="D206" s="426"/>
      <c r="E206" s="426"/>
      <c r="F206" s="426"/>
      <c r="G206" s="433"/>
      <c r="H206" s="434"/>
      <c r="I206" s="435"/>
      <c r="J206" s="13"/>
      <c r="K206" s="13"/>
      <c r="L206" s="13"/>
    </row>
    <row r="207" spans="1:12" ht="18" customHeight="1" x14ac:dyDescent="0.3">
      <c r="A207" s="424" t="s">
        <v>461</v>
      </c>
      <c r="B207" s="425" t="s">
        <v>462</v>
      </c>
      <c r="C207" s="426">
        <f>SUBTOTAL(9,C208:C219)</f>
        <v>0</v>
      </c>
      <c r="D207" s="426">
        <f>SUBTOTAL(9,D208:D219)</f>
        <v>170000</v>
      </c>
      <c r="E207" s="426">
        <f>SUBTOTAL(9,E208:E219)</f>
        <v>0</v>
      </c>
      <c r="F207" s="426">
        <f>G207-D207</f>
        <v>-170000</v>
      </c>
      <c r="G207" s="426">
        <f>SUBTOTAL(9,G208:G219)</f>
        <v>0</v>
      </c>
      <c r="H207" s="427" t="str">
        <f>IF(C207&lt;&gt;0,E207/C207,"-")</f>
        <v>-</v>
      </c>
      <c r="I207" s="428">
        <f>IF(D207&lt;&gt;0,E207/D207,"-")</f>
        <v>0</v>
      </c>
      <c r="J207" s="20">
        <f>SUBTOTAL(9,J208:J219)</f>
        <v>0</v>
      </c>
      <c r="K207" s="20">
        <f>SUBTOTAL(9,K208:K219)</f>
        <v>0</v>
      </c>
      <c r="L207" s="20">
        <f>SUBTOTAL(9,L208:L219)</f>
        <v>0</v>
      </c>
    </row>
    <row r="208" spans="1:12" ht="30" hidden="1" customHeight="1" x14ac:dyDescent="0.3">
      <c r="A208" s="429"/>
      <c r="B208" s="430"/>
      <c r="C208" s="431"/>
      <c r="D208" s="432"/>
      <c r="E208" s="432"/>
      <c r="F208" s="432"/>
      <c r="G208" s="433"/>
      <c r="H208" s="434"/>
      <c r="I208" s="435"/>
      <c r="J208" s="13"/>
      <c r="K208" s="13"/>
      <c r="L208" s="13"/>
    </row>
    <row r="209" spans="1:12" ht="18" customHeight="1" x14ac:dyDescent="0.3">
      <c r="A209" s="436" t="s">
        <v>0</v>
      </c>
      <c r="B209" s="437" t="s">
        <v>136</v>
      </c>
      <c r="C209" s="432">
        <f>SUBTOTAL(9,C210:C218)</f>
        <v>0</v>
      </c>
      <c r="D209" s="432">
        <f>SUBTOTAL(9,D210:D218)</f>
        <v>170000</v>
      </c>
      <c r="E209" s="432">
        <f>SUBTOTAL(9,E210:E218)</f>
        <v>0</v>
      </c>
      <c r="F209" s="432">
        <f>G209-D209</f>
        <v>-170000</v>
      </c>
      <c r="G209" s="432">
        <f>SUBTOTAL(9,G210:G218)</f>
        <v>0</v>
      </c>
      <c r="H209" s="438" t="str">
        <f>IF(C209&lt;&gt;0,E209/C209,"-")</f>
        <v>-</v>
      </c>
      <c r="I209" s="439">
        <f>IF(D209&lt;&gt;0,E209/D209,"-")</f>
        <v>0</v>
      </c>
      <c r="J209" s="21">
        <f>SUBTOTAL(9,J210:J218)</f>
        <v>0</v>
      </c>
      <c r="K209" s="21">
        <f>SUBTOTAL(9,K210:K218)</f>
        <v>0</v>
      </c>
      <c r="L209" s="21">
        <f>SUBTOTAL(9,L210:L218)</f>
        <v>0</v>
      </c>
    </row>
    <row r="210" spans="1:12" ht="30" hidden="1" customHeight="1" x14ac:dyDescent="0.3">
      <c r="A210" s="429"/>
      <c r="B210" s="430"/>
      <c r="C210" s="431"/>
      <c r="D210" s="440"/>
      <c r="E210" s="440"/>
      <c r="F210" s="440"/>
      <c r="G210" s="433"/>
      <c r="H210" s="434"/>
      <c r="I210" s="435"/>
      <c r="J210" s="13"/>
      <c r="K210" s="13"/>
      <c r="L210" s="13"/>
    </row>
    <row r="211" spans="1:12" ht="18" customHeight="1" x14ac:dyDescent="0.3">
      <c r="A211" s="441" t="s">
        <v>5</v>
      </c>
      <c r="B211" s="442" t="s">
        <v>139</v>
      </c>
      <c r="C211" s="440">
        <f>SUBTOTAL(9,C212:C217)</f>
        <v>0</v>
      </c>
      <c r="D211" s="440">
        <f>SUBTOTAL(9,D212:D217)</f>
        <v>170000</v>
      </c>
      <c r="E211" s="440">
        <f>SUBTOTAL(9,E212:E217)</f>
        <v>0</v>
      </c>
      <c r="F211" s="440">
        <f>G211-D211</f>
        <v>-170000</v>
      </c>
      <c r="G211" s="440">
        <f>SUBTOTAL(9,G212:G217)</f>
        <v>0</v>
      </c>
      <c r="H211" s="443" t="str">
        <f>IF(C211&lt;&gt;0,E211/C211,"-")</f>
        <v>-</v>
      </c>
      <c r="I211" s="444">
        <f>IF(D211&lt;&gt;0,E211/D211,"-")</f>
        <v>0</v>
      </c>
      <c r="J211" s="18">
        <f>SUBTOTAL(9,J212:J217)</f>
        <v>0</v>
      </c>
      <c r="K211" s="18">
        <f>SUBTOTAL(9,K212:K217)</f>
        <v>0</v>
      </c>
      <c r="L211" s="18">
        <f>SUBTOTAL(9,L212:L217)</f>
        <v>0</v>
      </c>
    </row>
    <row r="212" spans="1:12" ht="22.5" hidden="1" customHeight="1" x14ac:dyDescent="0.3">
      <c r="A212" s="429"/>
      <c r="B212" s="430"/>
      <c r="C212" s="431"/>
      <c r="D212" s="440"/>
      <c r="E212" s="440"/>
      <c r="F212" s="440"/>
      <c r="G212" s="440"/>
      <c r="H212" s="443"/>
      <c r="I212" s="444"/>
      <c r="J212" s="70"/>
      <c r="K212" s="70"/>
      <c r="L212" s="70"/>
    </row>
    <row r="213" spans="1:12" ht="18" customHeight="1" x14ac:dyDescent="0.3">
      <c r="A213" s="441" t="s">
        <v>26</v>
      </c>
      <c r="B213" s="442" t="s">
        <v>173</v>
      </c>
      <c r="C213" s="440">
        <f>SUBTOTAL(9,C214:C216)</f>
        <v>0</v>
      </c>
      <c r="D213" s="440">
        <f>SUBTOTAL(9,D214:D216)</f>
        <v>170000</v>
      </c>
      <c r="E213" s="440">
        <f>SUBTOTAL(9,E214:E216)</f>
        <v>0</v>
      </c>
      <c r="F213" s="440">
        <f>G213-D213</f>
        <v>-170000</v>
      </c>
      <c r="G213" s="440">
        <f>SUBTOTAL(9,G214:G216)</f>
        <v>0</v>
      </c>
      <c r="H213" s="443" t="str">
        <f>IF(C213&lt;&gt;0,E213/C213,"-")</f>
        <v>-</v>
      </c>
      <c r="I213" s="444">
        <f>IF(D213&lt;&gt;0,E213/D213,"-")</f>
        <v>0</v>
      </c>
      <c r="J213" s="70">
        <f>SUBTOTAL(9,J214:J216)</f>
        <v>0</v>
      </c>
      <c r="K213" s="70">
        <f>SUBTOTAL(9,K214:K216)</f>
        <v>0</v>
      </c>
      <c r="L213" s="70">
        <f>SUBTOTAL(9,L214:L216)</f>
        <v>0</v>
      </c>
    </row>
    <row r="214" spans="1:12" ht="30" hidden="1" customHeight="1" x14ac:dyDescent="0.3">
      <c r="A214" s="429"/>
      <c r="B214" s="430"/>
      <c r="C214" s="431"/>
      <c r="D214" s="431"/>
      <c r="E214" s="431"/>
      <c r="F214" s="431"/>
      <c r="G214" s="433"/>
      <c r="H214" s="434"/>
      <c r="I214" s="435"/>
      <c r="J214" s="13"/>
      <c r="K214" s="13"/>
      <c r="L214" s="13"/>
    </row>
    <row r="215" spans="1:12" ht="15" customHeight="1" x14ac:dyDescent="0.3">
      <c r="A215" s="446" t="s">
        <v>75</v>
      </c>
      <c r="B215" s="447" t="s">
        <v>173</v>
      </c>
      <c r="C215" s="232">
        <v>0</v>
      </c>
      <c r="D215" s="232">
        <v>170000</v>
      </c>
      <c r="E215" s="232">
        <v>0</v>
      </c>
      <c r="F215" s="232">
        <f>G215-D215</f>
        <v>-170000</v>
      </c>
      <c r="G215" s="232"/>
      <c r="H215" s="448" t="str">
        <f>IF(C215&lt;&gt;0,0/C215,"-")</f>
        <v>-</v>
      </c>
      <c r="I215" s="449">
        <f>IF(D215&lt;&gt;0,E215/D215,"-")</f>
        <v>0</v>
      </c>
      <c r="J215" s="3">
        <v>0</v>
      </c>
      <c r="K215" s="24">
        <v>0</v>
      </c>
      <c r="L215" s="24">
        <v>0</v>
      </c>
    </row>
    <row r="216" spans="1:12" hidden="1" x14ac:dyDescent="0.3">
      <c r="A216" s="429"/>
      <c r="B216" s="430"/>
      <c r="C216" s="431"/>
      <c r="D216" s="232"/>
      <c r="E216" s="232"/>
      <c r="F216" s="232"/>
      <c r="G216" s="232"/>
      <c r="H216" s="448"/>
      <c r="I216" s="449"/>
      <c r="J216" s="3"/>
      <c r="K216" s="3"/>
      <c r="L216" s="3"/>
    </row>
    <row r="217" spans="1:12" hidden="1" x14ac:dyDescent="0.3">
      <c r="A217" s="429"/>
      <c r="B217" s="430"/>
      <c r="C217" s="431"/>
      <c r="D217" s="431"/>
      <c r="E217" s="431"/>
      <c r="F217" s="431"/>
      <c r="G217" s="433"/>
      <c r="H217" s="434"/>
      <c r="I217" s="435"/>
      <c r="J217" s="13"/>
      <c r="K217" s="13"/>
      <c r="L217" s="13"/>
    </row>
    <row r="218" spans="1:12" ht="20.100000000000001" hidden="1" customHeight="1" x14ac:dyDescent="0.3">
      <c r="A218" s="429"/>
      <c r="B218" s="430"/>
      <c r="C218" s="431"/>
      <c r="D218" s="431"/>
      <c r="E218" s="431"/>
      <c r="F218" s="431"/>
      <c r="G218" s="433"/>
      <c r="H218" s="434"/>
      <c r="I218" s="435"/>
      <c r="J218" s="13"/>
      <c r="K218" s="13"/>
      <c r="L218" s="13"/>
    </row>
    <row r="219" spans="1:12" ht="20.100000000000001" customHeight="1" x14ac:dyDescent="0.3">
      <c r="A219" s="429"/>
      <c r="B219" s="430"/>
      <c r="C219" s="431"/>
      <c r="D219" s="431"/>
      <c r="E219" s="431"/>
      <c r="F219" s="431"/>
      <c r="G219" s="433"/>
      <c r="H219" s="434"/>
      <c r="I219" s="435"/>
      <c r="J219" s="13"/>
      <c r="K219" s="13"/>
      <c r="L219" s="13"/>
    </row>
    <row r="220" spans="1:12" ht="20.100000000000001" customHeight="1" x14ac:dyDescent="0.3">
      <c r="A220" s="471"/>
      <c r="B220" s="472"/>
      <c r="C220" s="473"/>
      <c r="D220" s="473"/>
      <c r="E220" s="473"/>
      <c r="F220" s="473"/>
      <c r="G220" s="474"/>
      <c r="H220" s="475"/>
      <c r="I220" s="476"/>
      <c r="J220" s="13"/>
      <c r="K220" s="13"/>
      <c r="L220" s="13"/>
    </row>
    <row r="221" spans="1:12" ht="18" customHeight="1" x14ac:dyDescent="0.3">
      <c r="A221" s="452" t="s">
        <v>272</v>
      </c>
      <c r="B221" s="453" t="s">
        <v>273</v>
      </c>
      <c r="C221" s="454">
        <f>SUBTOTAL(9,C222:C236)</f>
        <v>309500</v>
      </c>
      <c r="D221" s="454">
        <f>SUBTOTAL(9,D222:D236)</f>
        <v>100000</v>
      </c>
      <c r="E221" s="454">
        <f>SUBTOTAL(9,E222:E236)</f>
        <v>129187.5</v>
      </c>
      <c r="F221" s="454">
        <f>G221-D221</f>
        <v>-100000</v>
      </c>
      <c r="G221" s="454">
        <f>SUBTOTAL(9,G222:G236)</f>
        <v>0</v>
      </c>
      <c r="H221" s="455">
        <f>IF(C221&lt;&gt;0,E221/C221,"-")</f>
        <v>0.41740710823909533</v>
      </c>
      <c r="I221" s="456">
        <f>IF(D221&lt;&gt;0,E221/D221,"-")</f>
        <v>1.2918750000000001</v>
      </c>
      <c r="J221" s="17">
        <f>SUBTOTAL(9,J222:J236)</f>
        <v>100000</v>
      </c>
      <c r="K221" s="17">
        <f>SUBTOTAL(9,K222:K236)</f>
        <v>100000</v>
      </c>
      <c r="L221" s="17">
        <f>SUBTOTAL(9,L222:L236)</f>
        <v>0</v>
      </c>
    </row>
    <row r="222" spans="1:12" ht="30" hidden="1" customHeight="1" x14ac:dyDescent="0.3">
      <c r="A222" s="429"/>
      <c r="B222" s="430"/>
      <c r="C222" s="431"/>
      <c r="D222" s="426"/>
      <c r="E222" s="426"/>
      <c r="F222" s="426"/>
      <c r="G222" s="433"/>
      <c r="H222" s="434"/>
      <c r="I222" s="435"/>
      <c r="J222" s="13"/>
      <c r="K222" s="13"/>
      <c r="L222" s="13"/>
    </row>
    <row r="223" spans="1:12" ht="18" customHeight="1" x14ac:dyDescent="0.3">
      <c r="A223" s="424" t="s">
        <v>319</v>
      </c>
      <c r="B223" s="425" t="s">
        <v>320</v>
      </c>
      <c r="C223" s="426">
        <f>SUBTOTAL(9,C224:C235)</f>
        <v>309500</v>
      </c>
      <c r="D223" s="426">
        <f>SUBTOTAL(9,D224:D235)</f>
        <v>100000</v>
      </c>
      <c r="E223" s="426">
        <f>SUBTOTAL(9,E224:E235)</f>
        <v>129187.5</v>
      </c>
      <c r="F223" s="426">
        <f>G223-D223</f>
        <v>-100000</v>
      </c>
      <c r="G223" s="426">
        <f>SUBTOTAL(9,G224:G235)</f>
        <v>0</v>
      </c>
      <c r="H223" s="427">
        <f>IF(C223&lt;&gt;0,E223/C223,"-")</f>
        <v>0.41740710823909533</v>
      </c>
      <c r="I223" s="428">
        <f>IF(D223&lt;&gt;0,E223/D223,"-")</f>
        <v>1.2918750000000001</v>
      </c>
      <c r="J223" s="20">
        <f>SUBTOTAL(9,J224:J235)</f>
        <v>100000</v>
      </c>
      <c r="K223" s="20">
        <f>SUBTOTAL(9,K224:K235)</f>
        <v>100000</v>
      </c>
      <c r="L223" s="20">
        <f>SUBTOTAL(9,L224:L235)</f>
        <v>0</v>
      </c>
    </row>
    <row r="224" spans="1:12" ht="30" hidden="1" customHeight="1" x14ac:dyDescent="0.3">
      <c r="A224" s="429"/>
      <c r="B224" s="430"/>
      <c r="C224" s="431"/>
      <c r="D224" s="432"/>
      <c r="E224" s="432"/>
      <c r="F224" s="432"/>
      <c r="G224" s="433"/>
      <c r="H224" s="434"/>
      <c r="I224" s="435"/>
      <c r="J224" s="13"/>
      <c r="K224" s="13"/>
      <c r="L224" s="13"/>
    </row>
    <row r="225" spans="1:12" ht="18" customHeight="1" x14ac:dyDescent="0.3">
      <c r="A225" s="436" t="s">
        <v>0</v>
      </c>
      <c r="B225" s="437" t="s">
        <v>136</v>
      </c>
      <c r="C225" s="432">
        <f>SUBTOTAL(9,C226:C234)</f>
        <v>309500</v>
      </c>
      <c r="D225" s="432">
        <f>SUBTOTAL(9,D226:D234)</f>
        <v>100000</v>
      </c>
      <c r="E225" s="432">
        <f>SUBTOTAL(9,E226:E234)</f>
        <v>129187.5</v>
      </c>
      <c r="F225" s="432">
        <f>G225-D225</f>
        <v>-100000</v>
      </c>
      <c r="G225" s="432">
        <f>SUBTOTAL(9,G226:G234)</f>
        <v>0</v>
      </c>
      <c r="H225" s="438">
        <f>IF(C225&lt;&gt;0,E225/C225,"-")</f>
        <v>0.41740710823909533</v>
      </c>
      <c r="I225" s="439">
        <f>IF(D225&lt;&gt;0,E225/D225,"-")</f>
        <v>1.2918750000000001</v>
      </c>
      <c r="J225" s="21">
        <f>SUBTOTAL(9,J226:J234)</f>
        <v>100000</v>
      </c>
      <c r="K225" s="21">
        <f>SUBTOTAL(9,K226:K234)</f>
        <v>100000</v>
      </c>
      <c r="L225" s="21">
        <f>SUBTOTAL(9,L226:L234)</f>
        <v>0</v>
      </c>
    </row>
    <row r="226" spans="1:12" ht="30" hidden="1" customHeight="1" x14ac:dyDescent="0.3">
      <c r="A226" s="429"/>
      <c r="B226" s="430"/>
      <c r="C226" s="431"/>
      <c r="D226" s="440"/>
      <c r="E226" s="440"/>
      <c r="F226" s="440"/>
      <c r="G226" s="433"/>
      <c r="H226" s="434"/>
      <c r="I226" s="435"/>
      <c r="J226" s="13"/>
      <c r="K226" s="13"/>
      <c r="L226" s="13"/>
    </row>
    <row r="227" spans="1:12" ht="18" customHeight="1" x14ac:dyDescent="0.3">
      <c r="A227" s="441" t="s">
        <v>5</v>
      </c>
      <c r="B227" s="442" t="s">
        <v>139</v>
      </c>
      <c r="C227" s="440">
        <f>SUBTOTAL(9,C228:C233)</f>
        <v>309500</v>
      </c>
      <c r="D227" s="440">
        <f>SUBTOTAL(9,D228:D233)</f>
        <v>100000</v>
      </c>
      <c r="E227" s="440">
        <f>SUBTOTAL(9,E228:E233)</f>
        <v>129187.5</v>
      </c>
      <c r="F227" s="440">
        <f>G227-D227</f>
        <v>-100000</v>
      </c>
      <c r="G227" s="440">
        <f>SUBTOTAL(9,G228:G233)</f>
        <v>0</v>
      </c>
      <c r="H227" s="443">
        <f>IF(C227&lt;&gt;0,E227/C227,"-")</f>
        <v>0.41740710823909533</v>
      </c>
      <c r="I227" s="444">
        <f>IF(D227&lt;&gt;0,E227/D227,"-")</f>
        <v>1.2918750000000001</v>
      </c>
      <c r="J227" s="18">
        <f>SUBTOTAL(9,J228:J233)</f>
        <v>100000</v>
      </c>
      <c r="K227" s="18">
        <f>SUBTOTAL(9,K228:K233)</f>
        <v>100000</v>
      </c>
      <c r="L227" s="18">
        <f>SUBTOTAL(9,L228:L233)</f>
        <v>0</v>
      </c>
    </row>
    <row r="228" spans="1:12" ht="22.5" hidden="1" customHeight="1" x14ac:dyDescent="0.3">
      <c r="A228" s="429"/>
      <c r="B228" s="430"/>
      <c r="C228" s="431"/>
      <c r="D228" s="440"/>
      <c r="E228" s="440"/>
      <c r="F228" s="440"/>
      <c r="G228" s="440"/>
      <c r="H228" s="443"/>
      <c r="I228" s="444"/>
      <c r="J228" s="70"/>
      <c r="K228" s="70"/>
      <c r="L228" s="70"/>
    </row>
    <row r="229" spans="1:12" ht="18" customHeight="1" x14ac:dyDescent="0.3">
      <c r="A229" s="441" t="s">
        <v>25</v>
      </c>
      <c r="B229" s="442" t="s">
        <v>131</v>
      </c>
      <c r="C229" s="440">
        <f>SUBTOTAL(9,C230:C232)</f>
        <v>309500</v>
      </c>
      <c r="D229" s="440">
        <f>SUBTOTAL(9,D230:D232)</f>
        <v>100000</v>
      </c>
      <c r="E229" s="440">
        <f>SUBTOTAL(9,E230:E232)</f>
        <v>129187.5</v>
      </c>
      <c r="F229" s="440">
        <f>G229-D229</f>
        <v>-100000</v>
      </c>
      <c r="G229" s="440">
        <f>SUBTOTAL(9,G230:G232)</f>
        <v>0</v>
      </c>
      <c r="H229" s="443">
        <f>IF(C229&lt;&gt;0,E229/C229,"-")</f>
        <v>0.41740710823909533</v>
      </c>
      <c r="I229" s="444">
        <f>IF(D229&lt;&gt;0,E229/D229,"-")</f>
        <v>1.2918750000000001</v>
      </c>
      <c r="J229" s="70">
        <f>SUBTOTAL(9,J230:J232)</f>
        <v>100000</v>
      </c>
      <c r="K229" s="70">
        <f>SUBTOTAL(9,K230:K232)</f>
        <v>100000</v>
      </c>
      <c r="L229" s="70">
        <f>SUBTOTAL(9,L230:L232)</f>
        <v>0</v>
      </c>
    </row>
    <row r="230" spans="1:12" ht="30" hidden="1" customHeight="1" x14ac:dyDescent="0.3">
      <c r="A230" s="429"/>
      <c r="B230" s="430"/>
      <c r="C230" s="431"/>
      <c r="D230" s="431"/>
      <c r="E230" s="431"/>
      <c r="F230" s="431"/>
      <c r="G230" s="433"/>
      <c r="H230" s="434"/>
      <c r="I230" s="435"/>
      <c r="J230" s="13"/>
      <c r="K230" s="13"/>
      <c r="L230" s="13"/>
    </row>
    <row r="231" spans="1:12" ht="15" customHeight="1" x14ac:dyDescent="0.3">
      <c r="A231" s="446" t="s">
        <v>67</v>
      </c>
      <c r="B231" s="447" t="s">
        <v>157</v>
      </c>
      <c r="C231" s="232">
        <v>309500</v>
      </c>
      <c r="D231" s="232">
        <v>100000</v>
      </c>
      <c r="E231" s="232">
        <v>129187.5</v>
      </c>
      <c r="F231" s="232">
        <f>G231-D231</f>
        <v>-100000</v>
      </c>
      <c r="G231" s="232"/>
      <c r="H231" s="448">
        <f>IF(C231&lt;&gt;0,0/C231,"-")</f>
        <v>0</v>
      </c>
      <c r="I231" s="449">
        <f>IF(D231&lt;&gt;0,E231/D231,"-")</f>
        <v>1.2918750000000001</v>
      </c>
      <c r="J231" s="3">
        <v>100000</v>
      </c>
      <c r="K231" s="24">
        <v>100000</v>
      </c>
      <c r="L231" s="24">
        <v>0</v>
      </c>
    </row>
    <row r="232" spans="1:12" hidden="1" x14ac:dyDescent="0.3">
      <c r="A232" s="429"/>
      <c r="B232" s="430"/>
      <c r="C232" s="431"/>
      <c r="D232" s="232"/>
      <c r="E232" s="232"/>
      <c r="F232" s="232"/>
      <c r="G232" s="232"/>
      <c r="H232" s="448"/>
      <c r="I232" s="449"/>
      <c r="J232" s="3"/>
      <c r="K232" s="3"/>
      <c r="L232" s="3"/>
    </row>
    <row r="233" spans="1:12" hidden="1" x14ac:dyDescent="0.3">
      <c r="A233" s="429"/>
      <c r="B233" s="430"/>
      <c r="C233" s="431"/>
      <c r="D233" s="431"/>
      <c r="E233" s="431"/>
      <c r="F233" s="431"/>
      <c r="G233" s="433"/>
      <c r="H233" s="434"/>
      <c r="I233" s="435"/>
      <c r="J233" s="13"/>
      <c r="K233" s="13"/>
      <c r="L233" s="13"/>
    </row>
    <row r="234" spans="1:12" ht="20.100000000000001" hidden="1" customHeight="1" x14ac:dyDescent="0.3">
      <c r="A234" s="429"/>
      <c r="B234" s="430"/>
      <c r="C234" s="431"/>
      <c r="D234" s="431"/>
      <c r="E234" s="431"/>
      <c r="F234" s="431"/>
      <c r="G234" s="433"/>
      <c r="H234" s="434"/>
      <c r="I234" s="435"/>
      <c r="J234" s="13"/>
      <c r="K234" s="13"/>
      <c r="L234" s="13"/>
    </row>
    <row r="235" spans="1:12" ht="20.100000000000001" hidden="1" customHeight="1" x14ac:dyDescent="0.3">
      <c r="A235" s="429"/>
      <c r="B235" s="430"/>
      <c r="C235" s="431"/>
      <c r="D235" s="431"/>
      <c r="E235" s="431"/>
      <c r="F235" s="431"/>
      <c r="G235" s="433"/>
      <c r="H235" s="434"/>
      <c r="I235" s="435"/>
      <c r="J235" s="13"/>
      <c r="K235" s="13"/>
      <c r="L235" s="13"/>
    </row>
    <row r="236" spans="1:12" ht="20.100000000000001" hidden="1" customHeight="1" x14ac:dyDescent="0.3">
      <c r="A236" s="429"/>
      <c r="B236" s="430"/>
      <c r="C236" s="431"/>
      <c r="D236" s="431"/>
      <c r="E236" s="431"/>
      <c r="F236" s="431"/>
      <c r="G236" s="433"/>
      <c r="H236" s="434"/>
      <c r="I236" s="435"/>
      <c r="J236" s="13"/>
      <c r="K236" s="13"/>
      <c r="L236" s="13"/>
    </row>
    <row r="237" spans="1:12" ht="18" customHeight="1" x14ac:dyDescent="0.3">
      <c r="A237" s="346" t="s">
        <v>280</v>
      </c>
      <c r="B237" s="347" t="s">
        <v>281</v>
      </c>
      <c r="C237" s="331">
        <f>SUBTOTAL(9,C238:C252)</f>
        <v>0</v>
      </c>
      <c r="D237" s="331">
        <f>SUBTOTAL(9,D238:D252)</f>
        <v>30000</v>
      </c>
      <c r="E237" s="331">
        <f>SUBTOTAL(9,E238:E252)</f>
        <v>0</v>
      </c>
      <c r="F237" s="331">
        <f>G237-D237</f>
        <v>-30000</v>
      </c>
      <c r="G237" s="331">
        <f>SUBTOTAL(9,G238:G252)</f>
        <v>0</v>
      </c>
      <c r="H237" s="417" t="str">
        <f>IF(C237&lt;&gt;0,E237/C237,"-")</f>
        <v>-</v>
      </c>
      <c r="I237" s="418">
        <f>IF(D237&lt;&gt;0,E237/D237,"-")</f>
        <v>0</v>
      </c>
      <c r="J237" s="17">
        <f>SUBTOTAL(9,J238:J252)</f>
        <v>30000</v>
      </c>
      <c r="K237" s="17">
        <f>SUBTOTAL(9,K238:K252)</f>
        <v>30000</v>
      </c>
      <c r="L237" s="17">
        <f>SUBTOTAL(9,L238:L252)</f>
        <v>0</v>
      </c>
    </row>
    <row r="238" spans="1:12" ht="30" hidden="1" customHeight="1" x14ac:dyDescent="0.3">
      <c r="A238" s="429"/>
      <c r="B238" s="430"/>
      <c r="C238" s="431"/>
      <c r="D238" s="426"/>
      <c r="E238" s="426"/>
      <c r="F238" s="426"/>
      <c r="G238" s="433"/>
      <c r="H238" s="434"/>
      <c r="I238" s="435"/>
      <c r="J238" s="13"/>
      <c r="K238" s="13"/>
      <c r="L238" s="13"/>
    </row>
    <row r="239" spans="1:12" ht="18" customHeight="1" x14ac:dyDescent="0.3">
      <c r="A239" s="424" t="s">
        <v>463</v>
      </c>
      <c r="B239" s="425" t="s">
        <v>464</v>
      </c>
      <c r="C239" s="426">
        <f>SUBTOTAL(9,C240:C251)</f>
        <v>0</v>
      </c>
      <c r="D239" s="426">
        <f>SUBTOTAL(9,D240:D251)</f>
        <v>30000</v>
      </c>
      <c r="E239" s="426">
        <f>SUBTOTAL(9,E240:E251)</f>
        <v>0</v>
      </c>
      <c r="F239" s="426">
        <f>G239-D239</f>
        <v>-30000</v>
      </c>
      <c r="G239" s="426">
        <f>SUBTOTAL(9,G240:G251)</f>
        <v>0</v>
      </c>
      <c r="H239" s="427" t="str">
        <f>IF(C239&lt;&gt;0,E239/C239,"-")</f>
        <v>-</v>
      </c>
      <c r="I239" s="428">
        <f>IF(D239&lt;&gt;0,E239/D239,"-")</f>
        <v>0</v>
      </c>
      <c r="J239" s="20">
        <f>SUBTOTAL(9,J240:J251)</f>
        <v>30000</v>
      </c>
      <c r="K239" s="20">
        <f>SUBTOTAL(9,K240:K251)</f>
        <v>30000</v>
      </c>
      <c r="L239" s="20">
        <f>SUBTOTAL(9,L240:L251)</f>
        <v>0</v>
      </c>
    </row>
    <row r="240" spans="1:12" ht="30" hidden="1" customHeight="1" x14ac:dyDescent="0.3">
      <c r="A240" s="429"/>
      <c r="B240" s="430"/>
      <c r="C240" s="431"/>
      <c r="D240" s="432"/>
      <c r="E240" s="432"/>
      <c r="F240" s="432"/>
      <c r="G240" s="433"/>
      <c r="H240" s="434"/>
      <c r="I240" s="435"/>
      <c r="J240" s="13"/>
      <c r="K240" s="13"/>
      <c r="L240" s="13"/>
    </row>
    <row r="241" spans="1:12" ht="18" customHeight="1" x14ac:dyDescent="0.3">
      <c r="A241" s="436" t="s">
        <v>0</v>
      </c>
      <c r="B241" s="437" t="s">
        <v>136</v>
      </c>
      <c r="C241" s="432">
        <f>SUBTOTAL(9,C242:C250)</f>
        <v>0</v>
      </c>
      <c r="D241" s="432">
        <f>SUBTOTAL(9,D242:D250)</f>
        <v>30000</v>
      </c>
      <c r="E241" s="432">
        <f>SUBTOTAL(9,E242:E250)</f>
        <v>0</v>
      </c>
      <c r="F241" s="432">
        <f>G241-D241</f>
        <v>-30000</v>
      </c>
      <c r="G241" s="432">
        <f>SUBTOTAL(9,G242:G250)</f>
        <v>0</v>
      </c>
      <c r="H241" s="438" t="str">
        <f>IF(C241&lt;&gt;0,E241/C241,"-")</f>
        <v>-</v>
      </c>
      <c r="I241" s="439">
        <f>IF(D241&lt;&gt;0,E241/D241,"-")</f>
        <v>0</v>
      </c>
      <c r="J241" s="21">
        <f>SUBTOTAL(9,J242:J250)</f>
        <v>30000</v>
      </c>
      <c r="K241" s="21">
        <f>SUBTOTAL(9,K242:K250)</f>
        <v>30000</v>
      </c>
      <c r="L241" s="21">
        <f>SUBTOTAL(9,L242:L250)</f>
        <v>0</v>
      </c>
    </row>
    <row r="242" spans="1:12" ht="30" hidden="1" customHeight="1" x14ac:dyDescent="0.3">
      <c r="A242" s="429"/>
      <c r="B242" s="430"/>
      <c r="C242" s="431"/>
      <c r="D242" s="440"/>
      <c r="E242" s="440"/>
      <c r="F242" s="440"/>
      <c r="G242" s="433"/>
      <c r="H242" s="434"/>
      <c r="I242" s="435"/>
      <c r="J242" s="13"/>
      <c r="K242" s="13"/>
      <c r="L242" s="13"/>
    </row>
    <row r="243" spans="1:12" ht="18" customHeight="1" x14ac:dyDescent="0.3">
      <c r="A243" s="441" t="s">
        <v>5</v>
      </c>
      <c r="B243" s="442" t="s">
        <v>139</v>
      </c>
      <c r="C243" s="440">
        <f>SUBTOTAL(9,C244:C249)</f>
        <v>0</v>
      </c>
      <c r="D243" s="440">
        <f>SUBTOTAL(9,D244:D249)</f>
        <v>30000</v>
      </c>
      <c r="E243" s="440">
        <f>SUBTOTAL(9,E244:E249)</f>
        <v>0</v>
      </c>
      <c r="F243" s="440">
        <f>G243-D243</f>
        <v>-30000</v>
      </c>
      <c r="G243" s="440">
        <f>SUBTOTAL(9,G244:G249)</f>
        <v>0</v>
      </c>
      <c r="H243" s="443" t="str">
        <f>IF(C243&lt;&gt;0,E243/C243,"-")</f>
        <v>-</v>
      </c>
      <c r="I243" s="444">
        <f>IF(D243&lt;&gt;0,E243/D243,"-")</f>
        <v>0</v>
      </c>
      <c r="J243" s="18">
        <f>SUBTOTAL(9,J244:J249)</f>
        <v>30000</v>
      </c>
      <c r="K243" s="18">
        <f>SUBTOTAL(9,K244:K249)</f>
        <v>30000</v>
      </c>
      <c r="L243" s="18">
        <f>SUBTOTAL(9,L244:L249)</f>
        <v>0</v>
      </c>
    </row>
    <row r="244" spans="1:12" ht="22.5" hidden="1" customHeight="1" x14ac:dyDescent="0.3">
      <c r="A244" s="429"/>
      <c r="B244" s="430"/>
      <c r="C244" s="431"/>
      <c r="D244" s="440"/>
      <c r="E244" s="440"/>
      <c r="F244" s="440"/>
      <c r="G244" s="440"/>
      <c r="H244" s="443"/>
      <c r="I244" s="444"/>
      <c r="J244" s="70"/>
      <c r="K244" s="70"/>
      <c r="L244" s="70"/>
    </row>
    <row r="245" spans="1:12" ht="18" customHeight="1" x14ac:dyDescent="0.3">
      <c r="A245" s="441" t="s">
        <v>24</v>
      </c>
      <c r="B245" s="442" t="s">
        <v>163</v>
      </c>
      <c r="C245" s="440">
        <f>SUBTOTAL(9,C246:C248)</f>
        <v>0</v>
      </c>
      <c r="D245" s="440">
        <f>SUBTOTAL(9,D246:D248)</f>
        <v>30000</v>
      </c>
      <c r="E245" s="440">
        <f>SUBTOTAL(9,E246:E248)</f>
        <v>0</v>
      </c>
      <c r="F245" s="440">
        <f>G245-D245</f>
        <v>-30000</v>
      </c>
      <c r="G245" s="440">
        <f>SUBTOTAL(9,G246:G248)</f>
        <v>0</v>
      </c>
      <c r="H245" s="443" t="str">
        <f>IF(C245&lt;&gt;0,E245/C245,"-")</f>
        <v>-</v>
      </c>
      <c r="I245" s="444">
        <f>IF(D245&lt;&gt;0,E245/D245,"-")</f>
        <v>0</v>
      </c>
      <c r="J245" s="70">
        <f>SUBTOTAL(9,J246:J248)</f>
        <v>30000</v>
      </c>
      <c r="K245" s="70">
        <f>SUBTOTAL(9,K246:K248)</f>
        <v>30000</v>
      </c>
      <c r="L245" s="70">
        <f>SUBTOTAL(9,L246:L248)</f>
        <v>0</v>
      </c>
    </row>
    <row r="246" spans="1:12" ht="30" hidden="1" customHeight="1" x14ac:dyDescent="0.3">
      <c r="A246" s="429"/>
      <c r="B246" s="430"/>
      <c r="C246" s="431"/>
      <c r="D246" s="431"/>
      <c r="E246" s="431"/>
      <c r="F246" s="431"/>
      <c r="G246" s="433"/>
      <c r="H246" s="434"/>
      <c r="I246" s="435"/>
      <c r="J246" s="13"/>
      <c r="K246" s="13"/>
      <c r="L246" s="13"/>
    </row>
    <row r="247" spans="1:12" ht="15" customHeight="1" x14ac:dyDescent="0.3">
      <c r="A247" s="446" t="s">
        <v>59</v>
      </c>
      <c r="B247" s="447" t="s">
        <v>224</v>
      </c>
      <c r="C247" s="232">
        <v>0</v>
      </c>
      <c r="D247" s="232">
        <v>30000</v>
      </c>
      <c r="E247" s="232">
        <v>0</v>
      </c>
      <c r="F247" s="232">
        <f>G247-D247</f>
        <v>-30000</v>
      </c>
      <c r="G247" s="232"/>
      <c r="H247" s="448" t="str">
        <f>IF(C247&lt;&gt;0,0/C247,"-")</f>
        <v>-</v>
      </c>
      <c r="I247" s="449">
        <f>IF(D247&lt;&gt;0,E247/D247,"-")</f>
        <v>0</v>
      </c>
      <c r="J247" s="3">
        <v>30000</v>
      </c>
      <c r="K247" s="24">
        <v>30000</v>
      </c>
      <c r="L247" s="24">
        <v>0</v>
      </c>
    </row>
    <row r="248" spans="1:12" hidden="1" x14ac:dyDescent="0.3">
      <c r="A248" s="102"/>
      <c r="B248" s="103"/>
      <c r="C248" s="104"/>
      <c r="D248" s="136"/>
      <c r="E248" s="136"/>
      <c r="F248" s="136"/>
      <c r="G248" s="136"/>
      <c r="H248" s="445"/>
      <c r="I248" s="137"/>
      <c r="J248" s="3"/>
      <c r="K248" s="3"/>
      <c r="L248" s="3"/>
    </row>
    <row r="249" spans="1:12" hidden="1" x14ac:dyDescent="0.3">
      <c r="A249" s="102"/>
      <c r="B249" s="103"/>
      <c r="C249" s="104"/>
      <c r="D249" s="104"/>
      <c r="E249" s="104"/>
      <c r="F249" s="104"/>
      <c r="G249" s="89"/>
      <c r="H249" s="90"/>
      <c r="I249" s="91"/>
      <c r="J249" s="13"/>
      <c r="K249" s="13"/>
      <c r="L249" s="13"/>
    </row>
    <row r="250" spans="1:12" ht="20.100000000000001" hidden="1" customHeight="1" x14ac:dyDescent="0.3">
      <c r="A250" s="102"/>
      <c r="B250" s="103"/>
      <c r="C250" s="104"/>
      <c r="D250" s="104"/>
      <c r="E250" s="104"/>
      <c r="F250" s="104"/>
      <c r="G250" s="89"/>
      <c r="H250" s="90"/>
      <c r="I250" s="91"/>
      <c r="J250" s="13"/>
      <c r="K250" s="13"/>
      <c r="L250" s="13"/>
    </row>
    <row r="251" spans="1:12" ht="20.100000000000001" hidden="1" customHeight="1" x14ac:dyDescent="0.3">
      <c r="A251" s="102"/>
      <c r="B251" s="103"/>
      <c r="C251" s="104"/>
      <c r="D251" s="104"/>
      <c r="E251" s="104"/>
      <c r="F251" s="104"/>
      <c r="G251" s="89"/>
      <c r="H251" s="90"/>
      <c r="I251" s="91"/>
      <c r="J251" s="13"/>
      <c r="K251" s="13"/>
      <c r="L251" s="13"/>
    </row>
    <row r="252" spans="1:12" ht="20.100000000000001" hidden="1" customHeight="1" x14ac:dyDescent="0.3">
      <c r="A252" s="102"/>
      <c r="B252" s="103"/>
      <c r="C252" s="104"/>
      <c r="D252" s="104"/>
      <c r="E252" s="104"/>
      <c r="F252" s="104"/>
      <c r="G252" s="89"/>
      <c r="H252" s="90"/>
      <c r="I252" s="91"/>
      <c r="J252" s="13"/>
      <c r="K252" s="13"/>
      <c r="L252" s="13"/>
    </row>
    <row r="253" spans="1:12" ht="20.100000000000001" hidden="1" customHeight="1" x14ac:dyDescent="0.3">
      <c r="A253" s="102"/>
      <c r="B253" s="103"/>
      <c r="C253" s="104"/>
      <c r="D253" s="104"/>
      <c r="E253" s="104"/>
      <c r="F253" s="104"/>
      <c r="G253" s="89"/>
      <c r="H253" s="90"/>
      <c r="I253" s="91"/>
      <c r="J253" s="13"/>
      <c r="K253" s="13"/>
      <c r="L253" s="13"/>
    </row>
    <row r="254" spans="1:12" s="11" customFormat="1" ht="18" customHeight="1" x14ac:dyDescent="0.3">
      <c r="A254" s="106" t="s">
        <v>321</v>
      </c>
      <c r="B254" s="107" t="s">
        <v>322</v>
      </c>
      <c r="C254" s="108">
        <f>SUBTOTAL(9,C255:C276)</f>
        <v>0</v>
      </c>
      <c r="D254" s="108">
        <f>SUBTOTAL(9,D255:D276)</f>
        <v>50100</v>
      </c>
      <c r="E254" s="108">
        <f>SUBTOTAL(9,E255:E276)</f>
        <v>11186.669999999998</v>
      </c>
      <c r="F254" s="108">
        <f>G254-D254</f>
        <v>-50100</v>
      </c>
      <c r="G254" s="108">
        <f>SUBTOTAL(9,G255:G276)</f>
        <v>0</v>
      </c>
      <c r="H254" s="109" t="str">
        <f>IF(C254&lt;&gt;0,E254/C254,"-")</f>
        <v>-</v>
      </c>
      <c r="I254" s="110">
        <f>IF(D254&lt;&gt;0,E254/D254,"-")</f>
        <v>0.22328682634730534</v>
      </c>
      <c r="J254" s="15">
        <f>SUBTOTAL(9,J255:J276)</f>
        <v>50100</v>
      </c>
      <c r="K254" s="15">
        <f>SUBTOTAL(9,K255:K276)</f>
        <v>50100</v>
      </c>
      <c r="L254" s="15">
        <f>SUBTOTAL(9,L255:L276)</f>
        <v>0</v>
      </c>
    </row>
    <row r="255" spans="1:12" ht="30" hidden="1" customHeight="1" x14ac:dyDescent="0.3">
      <c r="A255" s="102"/>
      <c r="B255" s="103"/>
      <c r="C255" s="104"/>
      <c r="D255" s="105"/>
      <c r="E255" s="105"/>
      <c r="F255" s="105"/>
      <c r="G255" s="89"/>
      <c r="H255" s="90"/>
      <c r="I255" s="91"/>
      <c r="J255" s="13"/>
      <c r="K255" s="13"/>
      <c r="L255" s="13"/>
    </row>
    <row r="256" spans="1:12" ht="18" customHeight="1" x14ac:dyDescent="0.3">
      <c r="A256" s="346" t="s">
        <v>259</v>
      </c>
      <c r="B256" s="347" t="s">
        <v>260</v>
      </c>
      <c r="C256" s="331">
        <f>SUBTOTAL(9,C257:C275)</f>
        <v>0</v>
      </c>
      <c r="D256" s="331">
        <f>SUBTOTAL(9,D257:D275)</f>
        <v>50100</v>
      </c>
      <c r="E256" s="331">
        <f>SUBTOTAL(9,E257:E275)</f>
        <v>11186.669999999998</v>
      </c>
      <c r="F256" s="331">
        <f>G256-D256</f>
        <v>-50100</v>
      </c>
      <c r="G256" s="331">
        <f>SUBTOTAL(9,G257:G275)</f>
        <v>0</v>
      </c>
      <c r="H256" s="417" t="str">
        <f>IF(C256&lt;&gt;0,E256/C256,"-")</f>
        <v>-</v>
      </c>
      <c r="I256" s="418">
        <f>IF(D256&lt;&gt;0,E256/D256,"-")</f>
        <v>0.22328682634730534</v>
      </c>
      <c r="J256" s="17">
        <f>SUBTOTAL(9,J257:J275)</f>
        <v>50100</v>
      </c>
      <c r="K256" s="17">
        <f>SUBTOTAL(9,K257:K275)</f>
        <v>50100</v>
      </c>
      <c r="L256" s="17">
        <f>SUBTOTAL(9,L257:L275)</f>
        <v>0</v>
      </c>
    </row>
    <row r="257" spans="1:12" ht="30" hidden="1" customHeight="1" x14ac:dyDescent="0.3">
      <c r="A257" s="429"/>
      <c r="B257" s="430"/>
      <c r="C257" s="431"/>
      <c r="D257" s="426"/>
      <c r="E257" s="426"/>
      <c r="F257" s="426"/>
      <c r="G257" s="433"/>
      <c r="H257" s="434"/>
      <c r="I257" s="435"/>
      <c r="J257" s="13"/>
      <c r="K257" s="13"/>
      <c r="L257" s="13"/>
    </row>
    <row r="258" spans="1:12" ht="18" customHeight="1" x14ac:dyDescent="0.3">
      <c r="A258" s="424" t="s">
        <v>323</v>
      </c>
      <c r="B258" s="425" t="s">
        <v>324</v>
      </c>
      <c r="C258" s="426">
        <f>SUBTOTAL(9,C259:C274)</f>
        <v>0</v>
      </c>
      <c r="D258" s="426">
        <f>SUBTOTAL(9,D259:D274)</f>
        <v>50100</v>
      </c>
      <c r="E258" s="426">
        <f>SUBTOTAL(9,E259:E274)</f>
        <v>11186.669999999998</v>
      </c>
      <c r="F258" s="426">
        <f>G258-D258</f>
        <v>-50100</v>
      </c>
      <c r="G258" s="426">
        <f>SUBTOTAL(9,G259:G274)</f>
        <v>0</v>
      </c>
      <c r="H258" s="427" t="str">
        <f>IF(C258&lt;&gt;0,E258/C258,"-")</f>
        <v>-</v>
      </c>
      <c r="I258" s="428">
        <f>IF(D258&lt;&gt;0,E258/D258,"-")</f>
        <v>0.22328682634730534</v>
      </c>
      <c r="J258" s="20">
        <f>SUBTOTAL(9,J259:J274)</f>
        <v>50100</v>
      </c>
      <c r="K258" s="20">
        <f>SUBTOTAL(9,K259:K274)</f>
        <v>50100</v>
      </c>
      <c r="L258" s="20">
        <f>SUBTOTAL(9,L259:L274)</f>
        <v>0</v>
      </c>
    </row>
    <row r="259" spans="1:12" ht="30" hidden="1" customHeight="1" x14ac:dyDescent="0.3">
      <c r="A259" s="429"/>
      <c r="B259" s="430"/>
      <c r="C259" s="431"/>
      <c r="D259" s="432"/>
      <c r="E259" s="432"/>
      <c r="F259" s="432"/>
      <c r="G259" s="433"/>
      <c r="H259" s="434"/>
      <c r="I259" s="435"/>
      <c r="J259" s="13"/>
      <c r="K259" s="13"/>
      <c r="L259" s="13"/>
    </row>
    <row r="260" spans="1:12" ht="18" customHeight="1" x14ac:dyDescent="0.3">
      <c r="A260" s="436" t="s">
        <v>0</v>
      </c>
      <c r="B260" s="437" t="s">
        <v>136</v>
      </c>
      <c r="C260" s="432">
        <f>SUBTOTAL(9,C261:C273)</f>
        <v>0</v>
      </c>
      <c r="D260" s="432">
        <f>SUBTOTAL(9,D261:D273)</f>
        <v>50100</v>
      </c>
      <c r="E260" s="432">
        <f>SUBTOTAL(9,E261:E273)</f>
        <v>11186.669999999998</v>
      </c>
      <c r="F260" s="432">
        <f>G260-D260</f>
        <v>-50100</v>
      </c>
      <c r="G260" s="432">
        <f>SUBTOTAL(9,G261:G273)</f>
        <v>0</v>
      </c>
      <c r="H260" s="438" t="str">
        <f>IF(C260&lt;&gt;0,E260/C260,"-")</f>
        <v>-</v>
      </c>
      <c r="I260" s="439">
        <f>IF(D260&lt;&gt;0,E260/D260,"-")</f>
        <v>0.22328682634730534</v>
      </c>
      <c r="J260" s="21">
        <f>SUBTOTAL(9,J261:J273)</f>
        <v>50100</v>
      </c>
      <c r="K260" s="21">
        <f>SUBTOTAL(9,K261:K273)</f>
        <v>50100</v>
      </c>
      <c r="L260" s="21">
        <f>SUBTOTAL(9,L261:L273)</f>
        <v>0</v>
      </c>
    </row>
    <row r="261" spans="1:12" ht="30" hidden="1" customHeight="1" x14ac:dyDescent="0.3">
      <c r="A261" s="429"/>
      <c r="B261" s="430"/>
      <c r="C261" s="431"/>
      <c r="D261" s="440"/>
      <c r="E261" s="440"/>
      <c r="F261" s="440"/>
      <c r="G261" s="433"/>
      <c r="H261" s="434"/>
      <c r="I261" s="435"/>
      <c r="J261" s="13"/>
      <c r="K261" s="13"/>
      <c r="L261" s="13"/>
    </row>
    <row r="262" spans="1:12" ht="18" customHeight="1" x14ac:dyDescent="0.3">
      <c r="A262" s="441" t="s">
        <v>4</v>
      </c>
      <c r="B262" s="442" t="s">
        <v>144</v>
      </c>
      <c r="C262" s="440">
        <f>SUBTOTAL(9,C263:C272)</f>
        <v>0</v>
      </c>
      <c r="D262" s="440">
        <f>SUBTOTAL(9,D263:D272)</f>
        <v>50100</v>
      </c>
      <c r="E262" s="440">
        <f>SUBTOTAL(9,E263:E272)</f>
        <v>11186.669999999998</v>
      </c>
      <c r="F262" s="440">
        <f>G262-D262</f>
        <v>-50100</v>
      </c>
      <c r="G262" s="440">
        <f>SUBTOTAL(9,G263:G272)</f>
        <v>0</v>
      </c>
      <c r="H262" s="443" t="str">
        <f>IF(C262&lt;&gt;0,E262/C262,"-")</f>
        <v>-</v>
      </c>
      <c r="I262" s="444">
        <f>IF(D262&lt;&gt;0,E262/D262,"-")</f>
        <v>0.22328682634730534</v>
      </c>
      <c r="J262" s="18">
        <f>SUBTOTAL(9,J263:J272)</f>
        <v>50100</v>
      </c>
      <c r="K262" s="18">
        <f>SUBTOTAL(9,K263:K272)</f>
        <v>50100</v>
      </c>
      <c r="L262" s="18">
        <f>SUBTOTAL(9,L263:L272)</f>
        <v>0</v>
      </c>
    </row>
    <row r="263" spans="1:12" ht="22.5" hidden="1" customHeight="1" x14ac:dyDescent="0.3">
      <c r="A263" s="102"/>
      <c r="B263" s="103"/>
      <c r="C263" s="104"/>
      <c r="D263" s="123"/>
      <c r="E263" s="123"/>
      <c r="F263" s="123"/>
      <c r="G263" s="123"/>
      <c r="H263" s="129"/>
      <c r="I263" s="130"/>
      <c r="J263" s="70"/>
      <c r="K263" s="70"/>
      <c r="L263" s="70"/>
    </row>
    <row r="264" spans="1:12" ht="18" customHeight="1" x14ac:dyDescent="0.3">
      <c r="A264" s="131" t="s">
        <v>20</v>
      </c>
      <c r="B264" s="132" t="s">
        <v>150</v>
      </c>
      <c r="C264" s="123">
        <f>SUBTOTAL(9,C265:C267)</f>
        <v>0</v>
      </c>
      <c r="D264" s="123">
        <f>SUBTOTAL(9,D265:D267)</f>
        <v>43000</v>
      </c>
      <c r="E264" s="123">
        <f>SUBTOTAL(9,E265:E267)</f>
        <v>9602.2999999999993</v>
      </c>
      <c r="F264" s="123">
        <f>G264-D264</f>
        <v>-43000</v>
      </c>
      <c r="G264" s="123">
        <f>SUBTOTAL(9,G265:G267)</f>
        <v>0</v>
      </c>
      <c r="H264" s="129" t="str">
        <f>IF(C264&lt;&gt;0,E264/C264,"-")</f>
        <v>-</v>
      </c>
      <c r="I264" s="130">
        <f>IF(D264&lt;&gt;0,E264/D264,"-")</f>
        <v>0.22330930232558138</v>
      </c>
      <c r="J264" s="70">
        <f>SUBTOTAL(9,J265:J267)</f>
        <v>43000</v>
      </c>
      <c r="K264" s="70">
        <f>SUBTOTAL(9,K265:K267)</f>
        <v>43000</v>
      </c>
      <c r="L264" s="70">
        <f>SUBTOTAL(9,L265:L267)</f>
        <v>0</v>
      </c>
    </row>
    <row r="265" spans="1:12" ht="30" hidden="1" customHeight="1" x14ac:dyDescent="0.3">
      <c r="A265" s="102"/>
      <c r="B265" s="103"/>
      <c r="C265" s="104"/>
      <c r="D265" s="133"/>
      <c r="E265" s="133"/>
      <c r="F265" s="133"/>
      <c r="G265" s="89"/>
      <c r="H265" s="90"/>
      <c r="I265" s="91"/>
      <c r="J265" s="13"/>
      <c r="K265" s="13"/>
      <c r="L265" s="13"/>
    </row>
    <row r="266" spans="1:12" ht="15" customHeight="1" x14ac:dyDescent="0.3">
      <c r="A266" s="134" t="s">
        <v>50</v>
      </c>
      <c r="B266" s="135" t="s">
        <v>178</v>
      </c>
      <c r="C266" s="136">
        <v>0</v>
      </c>
      <c r="D266" s="136">
        <v>43000</v>
      </c>
      <c r="E266" s="136">
        <v>9602.2999999999993</v>
      </c>
      <c r="F266" s="136">
        <f>G266-D266</f>
        <v>-43000</v>
      </c>
      <c r="G266" s="136"/>
      <c r="H266" s="445" t="str">
        <f>IF(C266&lt;&gt;0,0/C266,"-")</f>
        <v>-</v>
      </c>
      <c r="I266" s="137">
        <f>IF(D266&lt;&gt;0,E266/D266,"-")</f>
        <v>0.22330930232558138</v>
      </c>
      <c r="J266" s="3">
        <v>43000</v>
      </c>
      <c r="K266" s="24">
        <v>43000</v>
      </c>
      <c r="L266" s="24">
        <v>0</v>
      </c>
    </row>
    <row r="267" spans="1:12" hidden="1" x14ac:dyDescent="0.3">
      <c r="A267" s="102"/>
      <c r="B267" s="103"/>
      <c r="C267" s="104"/>
      <c r="D267" s="136"/>
      <c r="E267" s="136"/>
      <c r="F267" s="136"/>
      <c r="G267" s="136"/>
      <c r="H267" s="445"/>
      <c r="I267" s="137"/>
      <c r="J267" s="3"/>
      <c r="K267" s="3"/>
      <c r="L267" s="3"/>
    </row>
    <row r="268" spans="1:12" ht="18" customHeight="1" x14ac:dyDescent="0.3">
      <c r="A268" s="131" t="s">
        <v>22</v>
      </c>
      <c r="B268" s="132" t="s">
        <v>170</v>
      </c>
      <c r="C268" s="123">
        <f>SUBTOTAL(9,C269:C271)</f>
        <v>0</v>
      </c>
      <c r="D268" s="123">
        <f>SUBTOTAL(9,D269:D271)</f>
        <v>7100</v>
      </c>
      <c r="E268" s="123">
        <f>SUBTOTAL(9,E269:E271)</f>
        <v>1584.37</v>
      </c>
      <c r="F268" s="123">
        <f>G268-D268</f>
        <v>-7100</v>
      </c>
      <c r="G268" s="123">
        <f>SUBTOTAL(9,G269:G271)</f>
        <v>0</v>
      </c>
      <c r="H268" s="129" t="str">
        <f>IF(C268&lt;&gt;0,E268/C268,"-")</f>
        <v>-</v>
      </c>
      <c r="I268" s="130">
        <f>IF(D268&lt;&gt;0,E268/D268,"-")</f>
        <v>0.2231507042253521</v>
      </c>
      <c r="J268" s="70">
        <f>SUBTOTAL(9,J269:J271)</f>
        <v>7100</v>
      </c>
      <c r="K268" s="70">
        <f>SUBTOTAL(9,K269:K271)</f>
        <v>7100</v>
      </c>
      <c r="L268" s="70">
        <f>SUBTOTAL(9,L269:L271)</f>
        <v>0</v>
      </c>
    </row>
    <row r="269" spans="1:12" ht="30" hidden="1" customHeight="1" x14ac:dyDescent="0.3">
      <c r="A269" s="102"/>
      <c r="B269" s="103"/>
      <c r="C269" s="104"/>
      <c r="D269" s="133"/>
      <c r="E269" s="133"/>
      <c r="F269" s="133"/>
      <c r="G269" s="89"/>
      <c r="H269" s="90"/>
      <c r="I269" s="91"/>
      <c r="J269" s="13"/>
      <c r="K269" s="13"/>
      <c r="L269" s="13"/>
    </row>
    <row r="270" spans="1:12" ht="15" customHeight="1" x14ac:dyDescent="0.3">
      <c r="A270" s="134" t="s">
        <v>52</v>
      </c>
      <c r="B270" s="135" t="s">
        <v>184</v>
      </c>
      <c r="C270" s="136">
        <v>0</v>
      </c>
      <c r="D270" s="136">
        <v>7100</v>
      </c>
      <c r="E270" s="136">
        <v>1584.37</v>
      </c>
      <c r="F270" s="136">
        <f>G270-D270</f>
        <v>-7100</v>
      </c>
      <c r="G270" s="136"/>
      <c r="H270" s="445" t="str">
        <f>IF(C270&lt;&gt;0,0/C270,"-")</f>
        <v>-</v>
      </c>
      <c r="I270" s="137">
        <f>IF(D270&lt;&gt;0,E270/D270,"-")</f>
        <v>0.2231507042253521</v>
      </c>
      <c r="J270" s="3">
        <v>7100</v>
      </c>
      <c r="K270" s="24">
        <v>7100</v>
      </c>
      <c r="L270" s="24">
        <v>0</v>
      </c>
    </row>
    <row r="271" spans="1:12" hidden="1" x14ac:dyDescent="0.3">
      <c r="A271" s="102"/>
      <c r="B271" s="103"/>
      <c r="C271" s="104"/>
      <c r="D271" s="136"/>
      <c r="E271" s="136"/>
      <c r="F271" s="136"/>
      <c r="G271" s="136"/>
      <c r="H271" s="445"/>
      <c r="I271" s="137"/>
      <c r="J271" s="3"/>
      <c r="K271" s="3"/>
      <c r="L271" s="3"/>
    </row>
    <row r="272" spans="1:12" hidden="1" x14ac:dyDescent="0.3">
      <c r="A272" s="102"/>
      <c r="B272" s="103"/>
      <c r="C272" s="104"/>
      <c r="D272" s="104"/>
      <c r="E272" s="104"/>
      <c r="F272" s="104"/>
      <c r="G272" s="89"/>
      <c r="H272" s="90"/>
      <c r="I272" s="91"/>
      <c r="J272" s="13"/>
      <c r="K272" s="13"/>
      <c r="L272" s="13"/>
    </row>
    <row r="273" spans="1:12" ht="20.100000000000001" hidden="1" customHeight="1" x14ac:dyDescent="0.3">
      <c r="A273" s="102"/>
      <c r="B273" s="103"/>
      <c r="C273" s="104"/>
      <c r="D273" s="104"/>
      <c r="E273" s="104"/>
      <c r="F273" s="104"/>
      <c r="G273" s="89"/>
      <c r="H273" s="90"/>
      <c r="I273" s="91"/>
      <c r="J273" s="13"/>
      <c r="K273" s="13"/>
      <c r="L273" s="13"/>
    </row>
    <row r="274" spans="1:12" ht="20.100000000000001" hidden="1" customHeight="1" x14ac:dyDescent="0.3">
      <c r="A274" s="102"/>
      <c r="B274" s="103"/>
      <c r="C274" s="104"/>
      <c r="D274" s="104"/>
      <c r="E274" s="104"/>
      <c r="F274" s="104"/>
      <c r="G274" s="89"/>
      <c r="H274" s="90"/>
      <c r="I274" s="91"/>
      <c r="J274" s="13"/>
      <c r="K274" s="13"/>
      <c r="L274" s="13"/>
    </row>
    <row r="275" spans="1:12" ht="20.100000000000001" hidden="1" customHeight="1" x14ac:dyDescent="0.3">
      <c r="A275" s="102"/>
      <c r="B275" s="103"/>
      <c r="C275" s="104"/>
      <c r="D275" s="104"/>
      <c r="E275" s="104"/>
      <c r="F275" s="104"/>
      <c r="G275" s="89"/>
      <c r="H275" s="90"/>
      <c r="I275" s="91"/>
      <c r="J275" s="13"/>
      <c r="K275" s="13"/>
      <c r="L275" s="13"/>
    </row>
    <row r="276" spans="1:12" ht="20.100000000000001" hidden="1" customHeight="1" x14ac:dyDescent="0.3">
      <c r="A276" s="102"/>
      <c r="B276" s="103"/>
      <c r="C276" s="104"/>
      <c r="D276" s="104"/>
      <c r="E276" s="104"/>
      <c r="F276" s="104"/>
      <c r="G276" s="89"/>
      <c r="H276" s="90"/>
      <c r="I276" s="91"/>
      <c r="J276" s="13"/>
      <c r="K276" s="13"/>
      <c r="L276" s="13"/>
    </row>
    <row r="277" spans="1:12" s="11" customFormat="1" ht="18" customHeight="1" x14ac:dyDescent="0.3">
      <c r="A277" s="106" t="s">
        <v>325</v>
      </c>
      <c r="B277" s="107" t="s">
        <v>326</v>
      </c>
      <c r="C277" s="108">
        <f>SUBTOTAL(9,C278:C368)</f>
        <v>918624.81</v>
      </c>
      <c r="D277" s="108">
        <f>SUBTOTAL(9,D278:D368)</f>
        <v>1407000</v>
      </c>
      <c r="E277" s="108">
        <f>SUBTOTAL(9,E278:E368)</f>
        <v>621398.18999999994</v>
      </c>
      <c r="F277" s="108">
        <f>G277-D277</f>
        <v>-1407000</v>
      </c>
      <c r="G277" s="108">
        <f>SUBTOTAL(9,G278:G368)</f>
        <v>0</v>
      </c>
      <c r="H277" s="109">
        <f>IF(C277&lt;&gt;0,E277/C277,"-")</f>
        <v>0.67644394450874878</v>
      </c>
      <c r="I277" s="110">
        <f>IF(D277&lt;&gt;0,E277/D277,"-")</f>
        <v>0.44164761194029845</v>
      </c>
      <c r="J277" s="15">
        <f>SUBTOTAL(9,J278:J368)</f>
        <v>1355000</v>
      </c>
      <c r="K277" s="15">
        <f>SUBTOTAL(9,K278:K368)</f>
        <v>1566000</v>
      </c>
      <c r="L277" s="15">
        <f>SUBTOTAL(9,L278:L368)</f>
        <v>0</v>
      </c>
    </row>
    <row r="278" spans="1:12" ht="30" hidden="1" customHeight="1" x14ac:dyDescent="0.3">
      <c r="A278" s="102"/>
      <c r="B278" s="103"/>
      <c r="C278" s="104"/>
      <c r="D278" s="105"/>
      <c r="E278" s="105"/>
      <c r="F278" s="105"/>
      <c r="G278" s="89"/>
      <c r="H278" s="90"/>
      <c r="I278" s="91"/>
      <c r="J278" s="13"/>
      <c r="K278" s="13"/>
      <c r="L278" s="13"/>
    </row>
    <row r="279" spans="1:12" ht="18" customHeight="1" x14ac:dyDescent="0.3">
      <c r="A279" s="346" t="s">
        <v>268</v>
      </c>
      <c r="B279" s="347" t="s">
        <v>269</v>
      </c>
      <c r="C279" s="331">
        <f>SUBTOTAL(9,C280:C298)</f>
        <v>246049.81</v>
      </c>
      <c r="D279" s="331">
        <f>SUBTOTAL(9,D280:D298)</f>
        <v>627000</v>
      </c>
      <c r="E279" s="331">
        <f>SUBTOTAL(9,E280:E298)</f>
        <v>179758.87</v>
      </c>
      <c r="F279" s="331">
        <f>G279-D279</f>
        <v>-627000</v>
      </c>
      <c r="G279" s="331">
        <f>SUBTOTAL(9,G280:G298)</f>
        <v>0</v>
      </c>
      <c r="H279" s="417">
        <f>IF(C279&lt;&gt;0,E279/C279,"-")</f>
        <v>0.73057918638506569</v>
      </c>
      <c r="I279" s="418">
        <f>IF(D279&lt;&gt;0,E279/D279,"-")</f>
        <v>0.28669676236044656</v>
      </c>
      <c r="J279" s="17">
        <f>SUBTOTAL(9,J280:J298)</f>
        <v>580000</v>
      </c>
      <c r="K279" s="17">
        <f>SUBTOTAL(9,K280:K298)</f>
        <v>676000</v>
      </c>
      <c r="L279" s="17">
        <f>SUBTOTAL(9,L280:L298)</f>
        <v>0</v>
      </c>
    </row>
    <row r="280" spans="1:12" ht="30" hidden="1" customHeight="1" x14ac:dyDescent="0.3">
      <c r="A280" s="429"/>
      <c r="B280" s="430"/>
      <c r="C280" s="431"/>
      <c r="D280" s="426"/>
      <c r="E280" s="426"/>
      <c r="F280" s="426"/>
      <c r="G280" s="433"/>
      <c r="H280" s="434"/>
      <c r="I280" s="435"/>
      <c r="J280" s="13"/>
      <c r="K280" s="13"/>
      <c r="L280" s="13"/>
    </row>
    <row r="281" spans="1:12" ht="18" customHeight="1" x14ac:dyDescent="0.3">
      <c r="A281" s="424" t="s">
        <v>327</v>
      </c>
      <c r="B281" s="425" t="s">
        <v>328</v>
      </c>
      <c r="C281" s="426">
        <f>SUBTOTAL(9,C282:C297)</f>
        <v>246049.81</v>
      </c>
      <c r="D281" s="426">
        <f>SUBTOTAL(9,D282:D297)</f>
        <v>627000</v>
      </c>
      <c r="E281" s="426">
        <f>SUBTOTAL(9,E282:E297)</f>
        <v>179758.87</v>
      </c>
      <c r="F281" s="426">
        <f>G281-D281</f>
        <v>-627000</v>
      </c>
      <c r="G281" s="426">
        <f>SUBTOTAL(9,G282:G297)</f>
        <v>0</v>
      </c>
      <c r="H281" s="427">
        <f>IF(C281&lt;&gt;0,E281/C281,"-")</f>
        <v>0.73057918638506569</v>
      </c>
      <c r="I281" s="428">
        <f>IF(D281&lt;&gt;0,E281/D281,"-")</f>
        <v>0.28669676236044656</v>
      </c>
      <c r="J281" s="20">
        <f>SUBTOTAL(9,J282:J297)</f>
        <v>580000</v>
      </c>
      <c r="K281" s="20">
        <f>SUBTOTAL(9,K282:K297)</f>
        <v>676000</v>
      </c>
      <c r="L281" s="20">
        <f>SUBTOTAL(9,L282:L297)</f>
        <v>0</v>
      </c>
    </row>
    <row r="282" spans="1:12" ht="30" hidden="1" customHeight="1" x14ac:dyDescent="0.3">
      <c r="A282" s="429"/>
      <c r="B282" s="430"/>
      <c r="C282" s="431"/>
      <c r="D282" s="432"/>
      <c r="E282" s="432"/>
      <c r="F282" s="432"/>
      <c r="G282" s="433"/>
      <c r="H282" s="434"/>
      <c r="I282" s="435"/>
      <c r="J282" s="13"/>
      <c r="K282" s="13"/>
      <c r="L282" s="13"/>
    </row>
    <row r="283" spans="1:12" ht="18" customHeight="1" x14ac:dyDescent="0.3">
      <c r="A283" s="436" t="s">
        <v>0</v>
      </c>
      <c r="B283" s="437" t="s">
        <v>136</v>
      </c>
      <c r="C283" s="432">
        <f>SUBTOTAL(9,C284:C296)</f>
        <v>246049.81</v>
      </c>
      <c r="D283" s="432">
        <f>SUBTOTAL(9,D284:D296)</f>
        <v>627000</v>
      </c>
      <c r="E283" s="432">
        <f>SUBTOTAL(9,E284:E296)</f>
        <v>179758.87</v>
      </c>
      <c r="F283" s="432">
        <f>G283-D283</f>
        <v>-627000</v>
      </c>
      <c r="G283" s="432">
        <f>SUBTOTAL(9,G284:G296)</f>
        <v>0</v>
      </c>
      <c r="H283" s="438">
        <f>IF(C283&lt;&gt;0,E283/C283,"-")</f>
        <v>0.73057918638506569</v>
      </c>
      <c r="I283" s="439">
        <f>IF(D283&lt;&gt;0,E283/D283,"-")</f>
        <v>0.28669676236044656</v>
      </c>
      <c r="J283" s="21">
        <f>SUBTOTAL(9,J284:J296)</f>
        <v>580000</v>
      </c>
      <c r="K283" s="21">
        <f>SUBTOTAL(9,K284:K296)</f>
        <v>676000</v>
      </c>
      <c r="L283" s="21">
        <f>SUBTOTAL(9,L284:L296)</f>
        <v>0</v>
      </c>
    </row>
    <row r="284" spans="1:12" ht="30" hidden="1" customHeight="1" x14ac:dyDescent="0.3">
      <c r="A284" s="429"/>
      <c r="B284" s="430"/>
      <c r="C284" s="431"/>
      <c r="D284" s="440"/>
      <c r="E284" s="440"/>
      <c r="F284" s="440"/>
      <c r="G284" s="433"/>
      <c r="H284" s="434"/>
      <c r="I284" s="435"/>
      <c r="J284" s="13"/>
      <c r="K284" s="13"/>
      <c r="L284" s="13"/>
    </row>
    <row r="285" spans="1:12" ht="18" customHeight="1" x14ac:dyDescent="0.3">
      <c r="A285" s="441" t="s">
        <v>5</v>
      </c>
      <c r="B285" s="442" t="s">
        <v>139</v>
      </c>
      <c r="C285" s="440">
        <f>SUBTOTAL(9,C286:C295)</f>
        <v>246049.81</v>
      </c>
      <c r="D285" s="440">
        <f>SUBTOTAL(9,D286:D295)</f>
        <v>627000</v>
      </c>
      <c r="E285" s="440">
        <f>SUBTOTAL(9,E286:E295)</f>
        <v>179758.87</v>
      </c>
      <c r="F285" s="440">
        <f>G285-D285</f>
        <v>-627000</v>
      </c>
      <c r="G285" s="440">
        <f>SUBTOTAL(9,G286:G295)</f>
        <v>0</v>
      </c>
      <c r="H285" s="443">
        <f>IF(C285&lt;&gt;0,E285/C285,"-")</f>
        <v>0.73057918638506569</v>
      </c>
      <c r="I285" s="444">
        <f>IF(D285&lt;&gt;0,E285/D285,"-")</f>
        <v>0.28669676236044656</v>
      </c>
      <c r="J285" s="18">
        <f>SUBTOTAL(9,J286:J295)</f>
        <v>580000</v>
      </c>
      <c r="K285" s="18">
        <f>SUBTOTAL(9,K286:K295)</f>
        <v>676000</v>
      </c>
      <c r="L285" s="18">
        <f>SUBTOTAL(9,L286:L295)</f>
        <v>0</v>
      </c>
    </row>
    <row r="286" spans="1:12" ht="22.5" hidden="1" customHeight="1" x14ac:dyDescent="0.3">
      <c r="A286" s="429"/>
      <c r="B286" s="430"/>
      <c r="C286" s="431"/>
      <c r="D286" s="440"/>
      <c r="E286" s="440"/>
      <c r="F286" s="440"/>
      <c r="G286" s="440"/>
      <c r="H286" s="443"/>
      <c r="I286" s="444"/>
      <c r="J286" s="70"/>
      <c r="K286" s="70"/>
      <c r="L286" s="70"/>
    </row>
    <row r="287" spans="1:12" ht="18" customHeight="1" x14ac:dyDescent="0.3">
      <c r="A287" s="482" t="s">
        <v>24</v>
      </c>
      <c r="B287" s="483" t="s">
        <v>163</v>
      </c>
      <c r="C287" s="484">
        <f>SUBTOTAL(9,C288:C290)</f>
        <v>179616.12</v>
      </c>
      <c r="D287" s="484">
        <f>SUBTOTAL(9,D288:D290)</f>
        <v>447000</v>
      </c>
      <c r="E287" s="484">
        <f>SUBTOTAL(9,E288:E290)</f>
        <v>92168.85</v>
      </c>
      <c r="F287" s="484">
        <f>G287-D287</f>
        <v>-447000</v>
      </c>
      <c r="G287" s="484">
        <f>SUBTOTAL(9,G288:G290)</f>
        <v>0</v>
      </c>
      <c r="H287" s="485">
        <f>IF(C287&lt;&gt;0,E287/C287,"-")</f>
        <v>0.51314353076995545</v>
      </c>
      <c r="I287" s="486">
        <f>IF(D287&lt;&gt;0,E287/D287,"-")</f>
        <v>0.20619429530201344</v>
      </c>
      <c r="J287" s="70">
        <f>SUBTOTAL(9,J288:J290)</f>
        <v>400000</v>
      </c>
      <c r="K287" s="70">
        <f>SUBTOTAL(9,K288:K290)</f>
        <v>476000</v>
      </c>
      <c r="L287" s="70">
        <f>SUBTOTAL(9,L288:L290)</f>
        <v>0</v>
      </c>
    </row>
    <row r="288" spans="1:12" ht="30" hidden="1" customHeight="1" x14ac:dyDescent="0.3">
      <c r="A288" s="429"/>
      <c r="B288" s="430"/>
      <c r="C288" s="431"/>
      <c r="D288" s="431"/>
      <c r="E288" s="431"/>
      <c r="F288" s="431"/>
      <c r="G288" s="433"/>
      <c r="H288" s="434"/>
      <c r="I288" s="435"/>
      <c r="J288" s="13"/>
      <c r="K288" s="13"/>
      <c r="L288" s="13"/>
    </row>
    <row r="289" spans="1:12" ht="15" customHeight="1" x14ac:dyDescent="0.3">
      <c r="A289" s="487" t="s">
        <v>59</v>
      </c>
      <c r="B289" s="488" t="s">
        <v>224</v>
      </c>
      <c r="C289" s="489">
        <v>179616.12</v>
      </c>
      <c r="D289" s="489">
        <v>447000</v>
      </c>
      <c r="E289" s="489">
        <v>92168.85</v>
      </c>
      <c r="F289" s="489">
        <f>G289-D289</f>
        <v>-447000</v>
      </c>
      <c r="G289" s="489"/>
      <c r="H289" s="490">
        <f>IF(C289&lt;&gt;0,0/C289,"-")</f>
        <v>0</v>
      </c>
      <c r="I289" s="491">
        <f>IF(D289&lt;&gt;0,E289/D289,"-")</f>
        <v>0.20619429530201344</v>
      </c>
      <c r="J289" s="3">
        <v>400000</v>
      </c>
      <c r="K289" s="24">
        <v>476000</v>
      </c>
      <c r="L289" s="24">
        <v>0</v>
      </c>
    </row>
    <row r="290" spans="1:12" hidden="1" x14ac:dyDescent="0.3">
      <c r="A290" s="429"/>
      <c r="B290" s="430"/>
      <c r="C290" s="431"/>
      <c r="D290" s="232"/>
      <c r="E290" s="232"/>
      <c r="F290" s="232"/>
      <c r="G290" s="232"/>
      <c r="H290" s="448"/>
      <c r="I290" s="449"/>
      <c r="J290" s="3"/>
      <c r="K290" s="3"/>
      <c r="L290" s="3"/>
    </row>
    <row r="291" spans="1:12" ht="18" customHeight="1" x14ac:dyDescent="0.3">
      <c r="A291" s="441" t="s">
        <v>25</v>
      </c>
      <c r="B291" s="442" t="s">
        <v>131</v>
      </c>
      <c r="C291" s="440">
        <f>SUBTOTAL(9,C292:C294)</f>
        <v>66433.69</v>
      </c>
      <c r="D291" s="440">
        <f>SUBTOTAL(9,D292:D294)</f>
        <v>180000</v>
      </c>
      <c r="E291" s="440">
        <f>SUBTOTAL(9,E292:E294)</f>
        <v>87590.02</v>
      </c>
      <c r="F291" s="440">
        <f>G291-D291</f>
        <v>-180000</v>
      </c>
      <c r="G291" s="440">
        <f>SUBTOTAL(9,G292:G294)</f>
        <v>0</v>
      </c>
      <c r="H291" s="443">
        <f>IF(C291&lt;&gt;0,E291/C291,"-")</f>
        <v>1.318457848721033</v>
      </c>
      <c r="I291" s="444">
        <f>IF(D291&lt;&gt;0,E291/D291,"-")</f>
        <v>0.48661122222222225</v>
      </c>
      <c r="J291" s="70">
        <f>SUBTOTAL(9,J292:J294)</f>
        <v>180000</v>
      </c>
      <c r="K291" s="70">
        <f>SUBTOTAL(9,K292:K294)</f>
        <v>200000</v>
      </c>
      <c r="L291" s="70">
        <f>SUBTOTAL(9,L292:L294)</f>
        <v>0</v>
      </c>
    </row>
    <row r="292" spans="1:12" ht="30" hidden="1" customHeight="1" x14ac:dyDescent="0.3">
      <c r="A292" s="429"/>
      <c r="B292" s="430"/>
      <c r="C292" s="431"/>
      <c r="D292" s="431"/>
      <c r="E292" s="431"/>
      <c r="F292" s="431"/>
      <c r="G292" s="433"/>
      <c r="H292" s="434"/>
      <c r="I292" s="435"/>
      <c r="J292" s="13"/>
      <c r="K292" s="13"/>
      <c r="L292" s="13"/>
    </row>
    <row r="293" spans="1:12" ht="15" customHeight="1" x14ac:dyDescent="0.3">
      <c r="A293" s="446" t="s">
        <v>62</v>
      </c>
      <c r="B293" s="447" t="s">
        <v>211</v>
      </c>
      <c r="C293" s="232">
        <v>66433.69</v>
      </c>
      <c r="D293" s="232">
        <v>180000</v>
      </c>
      <c r="E293" s="232">
        <v>87590.02</v>
      </c>
      <c r="F293" s="232">
        <f>G293-D293</f>
        <v>-180000</v>
      </c>
      <c r="G293" s="232"/>
      <c r="H293" s="448">
        <f>IF(C293&lt;&gt;0,0/C293,"-")</f>
        <v>0</v>
      </c>
      <c r="I293" s="449">
        <f>IF(D293&lt;&gt;0,E293/D293,"-")</f>
        <v>0.48661122222222225</v>
      </c>
      <c r="J293" s="3">
        <v>180000</v>
      </c>
      <c r="K293" s="24">
        <v>200000</v>
      </c>
      <c r="L293" s="24">
        <v>0</v>
      </c>
    </row>
    <row r="294" spans="1:12" hidden="1" x14ac:dyDescent="0.3">
      <c r="A294" s="429"/>
      <c r="B294" s="430"/>
      <c r="C294" s="431"/>
      <c r="D294" s="232"/>
      <c r="E294" s="232"/>
      <c r="F294" s="232"/>
      <c r="G294" s="232"/>
      <c r="H294" s="448"/>
      <c r="I294" s="449"/>
      <c r="J294" s="3"/>
      <c r="K294" s="3"/>
      <c r="L294" s="3"/>
    </row>
    <row r="295" spans="1:12" hidden="1" x14ac:dyDescent="0.3">
      <c r="A295" s="429"/>
      <c r="B295" s="430"/>
      <c r="C295" s="431"/>
      <c r="D295" s="431"/>
      <c r="E295" s="431"/>
      <c r="F295" s="431"/>
      <c r="G295" s="433"/>
      <c r="H295" s="434"/>
      <c r="I295" s="435"/>
      <c r="J295" s="13"/>
      <c r="K295" s="13"/>
      <c r="L295" s="13"/>
    </row>
    <row r="296" spans="1:12" ht="20.100000000000001" hidden="1" customHeight="1" x14ac:dyDescent="0.3">
      <c r="A296" s="429"/>
      <c r="B296" s="430"/>
      <c r="C296" s="431"/>
      <c r="D296" s="431"/>
      <c r="E296" s="431"/>
      <c r="F296" s="431"/>
      <c r="G296" s="433"/>
      <c r="H296" s="434"/>
      <c r="I296" s="435"/>
      <c r="J296" s="13"/>
      <c r="K296" s="13"/>
      <c r="L296" s="13"/>
    </row>
    <row r="297" spans="1:12" ht="20.100000000000001" hidden="1" customHeight="1" x14ac:dyDescent="0.3">
      <c r="A297" s="429"/>
      <c r="B297" s="430"/>
      <c r="C297" s="431"/>
      <c r="D297" s="431"/>
      <c r="E297" s="431"/>
      <c r="F297" s="431"/>
      <c r="G297" s="433"/>
      <c r="H297" s="434"/>
      <c r="I297" s="435"/>
      <c r="J297" s="13"/>
      <c r="K297" s="13"/>
      <c r="L297" s="13"/>
    </row>
    <row r="298" spans="1:12" ht="20.100000000000001" hidden="1" customHeight="1" x14ac:dyDescent="0.3">
      <c r="A298" s="429"/>
      <c r="B298" s="430"/>
      <c r="C298" s="431"/>
      <c r="D298" s="431"/>
      <c r="E298" s="431"/>
      <c r="F298" s="431"/>
      <c r="G298" s="433"/>
      <c r="H298" s="434"/>
      <c r="I298" s="435"/>
      <c r="J298" s="13"/>
      <c r="K298" s="13"/>
      <c r="L298" s="13"/>
    </row>
    <row r="299" spans="1:12" ht="18" customHeight="1" x14ac:dyDescent="0.3">
      <c r="A299" s="346" t="s">
        <v>274</v>
      </c>
      <c r="B299" s="347" t="s">
        <v>275</v>
      </c>
      <c r="C299" s="331">
        <f>SUBTOTAL(9,C300:C314)</f>
        <v>2175</v>
      </c>
      <c r="D299" s="331">
        <f>SUBTOTAL(9,D300:D314)</f>
        <v>75000</v>
      </c>
      <c r="E299" s="331">
        <f>SUBTOTAL(9,E300:E314)</f>
        <v>1566.93</v>
      </c>
      <c r="F299" s="331">
        <f>G299-D299</f>
        <v>-75000</v>
      </c>
      <c r="G299" s="331">
        <f>SUBTOTAL(9,G300:G314)</f>
        <v>0</v>
      </c>
      <c r="H299" s="417">
        <f>IF(C299&lt;&gt;0,E299/C299,"-")</f>
        <v>0.72042758620689662</v>
      </c>
      <c r="I299" s="418">
        <f>IF(D299&lt;&gt;0,E299/D299,"-")</f>
        <v>2.0892400000000002E-2</v>
      </c>
      <c r="J299" s="17">
        <f>SUBTOTAL(9,J300:J314)</f>
        <v>50000</v>
      </c>
      <c r="K299" s="17">
        <f>SUBTOTAL(9,K300:K314)</f>
        <v>75000</v>
      </c>
      <c r="L299" s="17">
        <f>SUBTOTAL(9,L300:L314)</f>
        <v>0</v>
      </c>
    </row>
    <row r="300" spans="1:12" ht="30" hidden="1" customHeight="1" x14ac:dyDescent="0.3">
      <c r="A300" s="429"/>
      <c r="B300" s="430"/>
      <c r="C300" s="431"/>
      <c r="D300" s="426"/>
      <c r="E300" s="426"/>
      <c r="F300" s="426"/>
      <c r="G300" s="433"/>
      <c r="H300" s="434"/>
      <c r="I300" s="435"/>
      <c r="J300" s="13"/>
      <c r="K300" s="13"/>
      <c r="L300" s="13"/>
    </row>
    <row r="301" spans="1:12" ht="18" customHeight="1" x14ac:dyDescent="0.3">
      <c r="A301" s="424" t="s">
        <v>329</v>
      </c>
      <c r="B301" s="425" t="s">
        <v>330</v>
      </c>
      <c r="C301" s="426">
        <f>SUBTOTAL(9,C302:C313)</f>
        <v>2175</v>
      </c>
      <c r="D301" s="426">
        <f>SUBTOTAL(9,D302:D313)</f>
        <v>75000</v>
      </c>
      <c r="E301" s="426">
        <f>SUBTOTAL(9,E302:E313)</f>
        <v>1566.93</v>
      </c>
      <c r="F301" s="426">
        <f>G301-D301</f>
        <v>-75000</v>
      </c>
      <c r="G301" s="426">
        <f>SUBTOTAL(9,G302:G313)</f>
        <v>0</v>
      </c>
      <c r="H301" s="427">
        <f>IF(C301&lt;&gt;0,E301/C301,"-")</f>
        <v>0.72042758620689662</v>
      </c>
      <c r="I301" s="428">
        <f>IF(D301&lt;&gt;0,E301/D301,"-")</f>
        <v>2.0892400000000002E-2</v>
      </c>
      <c r="J301" s="20">
        <f>SUBTOTAL(9,J302:J313)</f>
        <v>50000</v>
      </c>
      <c r="K301" s="20">
        <f>SUBTOTAL(9,K302:K313)</f>
        <v>75000</v>
      </c>
      <c r="L301" s="20">
        <f>SUBTOTAL(9,L302:L313)</f>
        <v>0</v>
      </c>
    </row>
    <row r="302" spans="1:12" ht="30" hidden="1" customHeight="1" x14ac:dyDescent="0.3">
      <c r="A302" s="429"/>
      <c r="B302" s="430"/>
      <c r="C302" s="431"/>
      <c r="D302" s="432"/>
      <c r="E302" s="432"/>
      <c r="F302" s="432"/>
      <c r="G302" s="433"/>
      <c r="H302" s="434"/>
      <c r="I302" s="435"/>
      <c r="J302" s="13"/>
      <c r="K302" s="13"/>
      <c r="L302" s="13"/>
    </row>
    <row r="303" spans="1:12" ht="18" customHeight="1" x14ac:dyDescent="0.3">
      <c r="A303" s="436" t="s">
        <v>0</v>
      </c>
      <c r="B303" s="437" t="s">
        <v>136</v>
      </c>
      <c r="C303" s="432">
        <f>SUBTOTAL(9,C304:C312)</f>
        <v>2175</v>
      </c>
      <c r="D303" s="432">
        <f>SUBTOTAL(9,D304:D312)</f>
        <v>75000</v>
      </c>
      <c r="E303" s="432">
        <f>SUBTOTAL(9,E304:E312)</f>
        <v>1566.93</v>
      </c>
      <c r="F303" s="432">
        <f>G303-D303</f>
        <v>-75000</v>
      </c>
      <c r="G303" s="432">
        <f>SUBTOTAL(9,G304:G312)</f>
        <v>0</v>
      </c>
      <c r="H303" s="438">
        <f>IF(C303&lt;&gt;0,E303/C303,"-")</f>
        <v>0.72042758620689662</v>
      </c>
      <c r="I303" s="439">
        <f>IF(D303&lt;&gt;0,E303/D303,"-")</f>
        <v>2.0892400000000002E-2</v>
      </c>
      <c r="J303" s="21">
        <f>SUBTOTAL(9,J304:J312)</f>
        <v>50000</v>
      </c>
      <c r="K303" s="21">
        <f>SUBTOTAL(9,K304:K312)</f>
        <v>75000</v>
      </c>
      <c r="L303" s="21">
        <f>SUBTOTAL(9,L304:L312)</f>
        <v>0</v>
      </c>
    </row>
    <row r="304" spans="1:12" ht="30" hidden="1" customHeight="1" x14ac:dyDescent="0.3">
      <c r="A304" s="429"/>
      <c r="B304" s="430"/>
      <c r="C304" s="431"/>
      <c r="D304" s="440"/>
      <c r="E304" s="440"/>
      <c r="F304" s="440"/>
      <c r="G304" s="433"/>
      <c r="H304" s="434"/>
      <c r="I304" s="435"/>
      <c r="J304" s="13"/>
      <c r="K304" s="13"/>
      <c r="L304" s="13"/>
    </row>
    <row r="305" spans="1:12" ht="18" customHeight="1" x14ac:dyDescent="0.3">
      <c r="A305" s="441" t="s">
        <v>5</v>
      </c>
      <c r="B305" s="442" t="s">
        <v>139</v>
      </c>
      <c r="C305" s="440">
        <f>SUBTOTAL(9,C306:C311)</f>
        <v>2175</v>
      </c>
      <c r="D305" s="440">
        <f>SUBTOTAL(9,D306:D311)</f>
        <v>75000</v>
      </c>
      <c r="E305" s="440">
        <f>SUBTOTAL(9,E306:E311)</f>
        <v>1566.93</v>
      </c>
      <c r="F305" s="440">
        <f>G305-D305</f>
        <v>-75000</v>
      </c>
      <c r="G305" s="440">
        <f>SUBTOTAL(9,G306:G311)</f>
        <v>0</v>
      </c>
      <c r="H305" s="443">
        <f>IF(C305&lt;&gt;0,E305/C305,"-")</f>
        <v>0.72042758620689662</v>
      </c>
      <c r="I305" s="444">
        <f>IF(D305&lt;&gt;0,E305/D305,"-")</f>
        <v>2.0892400000000002E-2</v>
      </c>
      <c r="J305" s="18">
        <f>SUBTOTAL(9,J306:J311)</f>
        <v>50000</v>
      </c>
      <c r="K305" s="18">
        <f>SUBTOTAL(9,K306:K311)</f>
        <v>75000</v>
      </c>
      <c r="L305" s="18">
        <f>SUBTOTAL(9,L306:L311)</f>
        <v>0</v>
      </c>
    </row>
    <row r="306" spans="1:12" ht="22.5" hidden="1" customHeight="1" x14ac:dyDescent="0.3">
      <c r="A306" s="429"/>
      <c r="B306" s="430"/>
      <c r="C306" s="431"/>
      <c r="D306" s="440"/>
      <c r="E306" s="440"/>
      <c r="F306" s="440"/>
      <c r="G306" s="440"/>
      <c r="H306" s="443"/>
      <c r="I306" s="444"/>
      <c r="J306" s="70"/>
      <c r="K306" s="70"/>
      <c r="L306" s="70"/>
    </row>
    <row r="307" spans="1:12" ht="18" customHeight="1" x14ac:dyDescent="0.3">
      <c r="A307" s="441" t="s">
        <v>25</v>
      </c>
      <c r="B307" s="442" t="s">
        <v>131</v>
      </c>
      <c r="C307" s="440">
        <f>SUBTOTAL(9,C308:C310)</f>
        <v>2175</v>
      </c>
      <c r="D307" s="440">
        <f>SUBTOTAL(9,D308:D310)</f>
        <v>75000</v>
      </c>
      <c r="E307" s="440">
        <f>SUBTOTAL(9,E308:E310)</f>
        <v>1566.93</v>
      </c>
      <c r="F307" s="440">
        <f>G307-D307</f>
        <v>-75000</v>
      </c>
      <c r="G307" s="440">
        <f>SUBTOTAL(9,G308:G310)</f>
        <v>0</v>
      </c>
      <c r="H307" s="443">
        <f>IF(C307&lt;&gt;0,E307/C307,"-")</f>
        <v>0.72042758620689662</v>
      </c>
      <c r="I307" s="444">
        <f>IF(D307&lt;&gt;0,E307/D307,"-")</f>
        <v>2.0892400000000002E-2</v>
      </c>
      <c r="J307" s="70">
        <f>SUBTOTAL(9,J308:J310)</f>
        <v>50000</v>
      </c>
      <c r="K307" s="70">
        <f>SUBTOTAL(9,K308:K310)</f>
        <v>75000</v>
      </c>
      <c r="L307" s="70">
        <f>SUBTOTAL(9,L308:L310)</f>
        <v>0</v>
      </c>
    </row>
    <row r="308" spans="1:12" ht="30" hidden="1" customHeight="1" x14ac:dyDescent="0.3">
      <c r="A308" s="429"/>
      <c r="B308" s="430"/>
      <c r="C308" s="431"/>
      <c r="D308" s="431"/>
      <c r="E308" s="431"/>
      <c r="F308" s="431"/>
      <c r="G308" s="433"/>
      <c r="H308" s="434"/>
      <c r="I308" s="435"/>
      <c r="J308" s="13"/>
      <c r="K308" s="13"/>
      <c r="L308" s="13"/>
    </row>
    <row r="309" spans="1:12" ht="15" customHeight="1" x14ac:dyDescent="0.3">
      <c r="A309" s="446" t="s">
        <v>64</v>
      </c>
      <c r="B309" s="447" t="s">
        <v>125</v>
      </c>
      <c r="C309" s="232">
        <v>2175</v>
      </c>
      <c r="D309" s="232">
        <v>75000</v>
      </c>
      <c r="E309" s="232">
        <v>1566.93</v>
      </c>
      <c r="F309" s="232">
        <f>G309-D309</f>
        <v>-75000</v>
      </c>
      <c r="G309" s="232"/>
      <c r="H309" s="448">
        <f>IF(C309&lt;&gt;0,0/C309,"-")</f>
        <v>0</v>
      </c>
      <c r="I309" s="449">
        <f>IF(D309&lt;&gt;0,E309/D309,"-")</f>
        <v>2.0892400000000002E-2</v>
      </c>
      <c r="J309" s="3">
        <v>50000</v>
      </c>
      <c r="K309" s="24">
        <v>75000</v>
      </c>
      <c r="L309" s="24">
        <v>0</v>
      </c>
    </row>
    <row r="310" spans="1:12" hidden="1" x14ac:dyDescent="0.3">
      <c r="A310" s="429"/>
      <c r="B310" s="430"/>
      <c r="C310" s="431"/>
      <c r="D310" s="232"/>
      <c r="E310" s="232"/>
      <c r="F310" s="232"/>
      <c r="G310" s="232"/>
      <c r="H310" s="448"/>
      <c r="I310" s="449"/>
      <c r="J310" s="3"/>
      <c r="K310" s="3"/>
      <c r="L310" s="3"/>
    </row>
    <row r="311" spans="1:12" hidden="1" x14ac:dyDescent="0.3">
      <c r="A311" s="429"/>
      <c r="B311" s="430"/>
      <c r="C311" s="431"/>
      <c r="D311" s="431"/>
      <c r="E311" s="431"/>
      <c r="F311" s="431"/>
      <c r="G311" s="433"/>
      <c r="H311" s="434"/>
      <c r="I311" s="435"/>
      <c r="J311" s="13"/>
      <c r="K311" s="13"/>
      <c r="L311" s="13"/>
    </row>
    <row r="312" spans="1:12" ht="20.100000000000001" hidden="1" customHeight="1" x14ac:dyDescent="0.3">
      <c r="A312" s="429"/>
      <c r="B312" s="430"/>
      <c r="C312" s="431"/>
      <c r="D312" s="431"/>
      <c r="E312" s="431"/>
      <c r="F312" s="431"/>
      <c r="G312" s="433"/>
      <c r="H312" s="434"/>
      <c r="I312" s="435"/>
      <c r="J312" s="13"/>
      <c r="K312" s="13"/>
      <c r="L312" s="13"/>
    </row>
    <row r="313" spans="1:12" ht="20.100000000000001" hidden="1" customHeight="1" x14ac:dyDescent="0.3">
      <c r="A313" s="429"/>
      <c r="B313" s="430"/>
      <c r="C313" s="431"/>
      <c r="D313" s="431"/>
      <c r="E313" s="431"/>
      <c r="F313" s="431"/>
      <c r="G313" s="433"/>
      <c r="H313" s="434"/>
      <c r="I313" s="435"/>
      <c r="J313" s="13"/>
      <c r="K313" s="13"/>
      <c r="L313" s="13"/>
    </row>
    <row r="314" spans="1:12" ht="20.100000000000001" hidden="1" customHeight="1" x14ac:dyDescent="0.3">
      <c r="A314" s="429"/>
      <c r="B314" s="430"/>
      <c r="C314" s="431"/>
      <c r="D314" s="431"/>
      <c r="E314" s="431"/>
      <c r="F314" s="431"/>
      <c r="G314" s="433"/>
      <c r="H314" s="434"/>
      <c r="I314" s="435"/>
      <c r="J314" s="13"/>
      <c r="K314" s="13"/>
      <c r="L314" s="13"/>
    </row>
    <row r="315" spans="1:12" ht="18" customHeight="1" x14ac:dyDescent="0.3">
      <c r="A315" s="346" t="s">
        <v>276</v>
      </c>
      <c r="B315" s="347" t="s">
        <v>277</v>
      </c>
      <c r="C315" s="331">
        <f>SUBTOTAL(9,C316:C335)</f>
        <v>23400</v>
      </c>
      <c r="D315" s="331">
        <f>SUBTOTAL(9,D316:D335)</f>
        <v>305000</v>
      </c>
      <c r="E315" s="331">
        <f>SUBTOTAL(9,E316:E335)</f>
        <v>64466.78</v>
      </c>
      <c r="F315" s="331">
        <f>G315-D315</f>
        <v>-305000</v>
      </c>
      <c r="G315" s="331">
        <f>SUBTOTAL(9,G316:G335)</f>
        <v>0</v>
      </c>
      <c r="H315" s="417">
        <f>IF(C315&lt;&gt;0,E315/C315,"-")</f>
        <v>2.7549905982905982</v>
      </c>
      <c r="I315" s="418">
        <f>IF(D315&lt;&gt;0,E315/D315,"-")</f>
        <v>0.21136649180327868</v>
      </c>
      <c r="J315" s="17">
        <f>SUBTOTAL(9,J316:J335)</f>
        <v>325000</v>
      </c>
      <c r="K315" s="17">
        <f>SUBTOTAL(9,K316:K335)</f>
        <v>315000</v>
      </c>
      <c r="L315" s="17">
        <f>SUBTOTAL(9,L316:L335)</f>
        <v>0</v>
      </c>
    </row>
    <row r="316" spans="1:12" ht="30" hidden="1" customHeight="1" x14ac:dyDescent="0.3">
      <c r="A316" s="429"/>
      <c r="B316" s="430"/>
      <c r="C316" s="431"/>
      <c r="D316" s="426"/>
      <c r="E316" s="426"/>
      <c r="F316" s="426"/>
      <c r="G316" s="433"/>
      <c r="H316" s="434"/>
      <c r="I316" s="435"/>
      <c r="J316" s="13"/>
      <c r="K316" s="13"/>
      <c r="L316" s="13"/>
    </row>
    <row r="317" spans="1:12" ht="18" customHeight="1" x14ac:dyDescent="0.3">
      <c r="A317" s="424" t="s">
        <v>331</v>
      </c>
      <c r="B317" s="425" t="s">
        <v>332</v>
      </c>
      <c r="C317" s="426">
        <f>SUBTOTAL(9,C318:C334)</f>
        <v>23400</v>
      </c>
      <c r="D317" s="426">
        <f>SUBTOTAL(9,D318:D334)</f>
        <v>305000</v>
      </c>
      <c r="E317" s="426">
        <f>SUBTOTAL(9,E318:E334)</f>
        <v>64466.78</v>
      </c>
      <c r="F317" s="426">
        <f>G317-D317</f>
        <v>-305000</v>
      </c>
      <c r="G317" s="426">
        <f>SUBTOTAL(9,G318:G334)</f>
        <v>0</v>
      </c>
      <c r="H317" s="427">
        <f>IF(C317&lt;&gt;0,E317/C317,"-")</f>
        <v>2.7549905982905982</v>
      </c>
      <c r="I317" s="428">
        <f>IF(D317&lt;&gt;0,E317/D317,"-")</f>
        <v>0.21136649180327868</v>
      </c>
      <c r="J317" s="20">
        <f>SUBTOTAL(9,J318:J334)</f>
        <v>325000</v>
      </c>
      <c r="K317" s="20">
        <f>SUBTOTAL(9,K318:K334)</f>
        <v>315000</v>
      </c>
      <c r="L317" s="20">
        <f>SUBTOTAL(9,L318:L334)</f>
        <v>0</v>
      </c>
    </row>
    <row r="318" spans="1:12" ht="30" hidden="1" customHeight="1" x14ac:dyDescent="0.3">
      <c r="A318" s="429"/>
      <c r="B318" s="430"/>
      <c r="C318" s="431"/>
      <c r="D318" s="432"/>
      <c r="E318" s="432"/>
      <c r="F318" s="432"/>
      <c r="G318" s="433"/>
      <c r="H318" s="434"/>
      <c r="I318" s="435"/>
      <c r="J318" s="13"/>
      <c r="K318" s="13"/>
      <c r="L318" s="13"/>
    </row>
    <row r="319" spans="1:12" ht="18" customHeight="1" x14ac:dyDescent="0.3">
      <c r="A319" s="436" t="s">
        <v>0</v>
      </c>
      <c r="B319" s="437" t="s">
        <v>136</v>
      </c>
      <c r="C319" s="432">
        <f>SUBTOTAL(9,C320:C333)</f>
        <v>23400</v>
      </c>
      <c r="D319" s="432">
        <f>SUBTOTAL(9,D320:D333)</f>
        <v>305000</v>
      </c>
      <c r="E319" s="432">
        <f>SUBTOTAL(9,E320:E333)</f>
        <v>64466.78</v>
      </c>
      <c r="F319" s="432">
        <f>G319-D319</f>
        <v>-305000</v>
      </c>
      <c r="G319" s="432">
        <f>SUBTOTAL(9,G320:G333)</f>
        <v>0</v>
      </c>
      <c r="H319" s="438">
        <f>IF(C319&lt;&gt;0,E319/C319,"-")</f>
        <v>2.7549905982905982</v>
      </c>
      <c r="I319" s="439">
        <f>IF(D319&lt;&gt;0,E319/D319,"-")</f>
        <v>0.21136649180327868</v>
      </c>
      <c r="J319" s="21">
        <f>SUBTOTAL(9,J320:J333)</f>
        <v>325000</v>
      </c>
      <c r="K319" s="21">
        <f>SUBTOTAL(9,K320:K333)</f>
        <v>315000</v>
      </c>
      <c r="L319" s="21">
        <f>SUBTOTAL(9,L320:L333)</f>
        <v>0</v>
      </c>
    </row>
    <row r="320" spans="1:12" ht="30" hidden="1" customHeight="1" x14ac:dyDescent="0.3">
      <c r="A320" s="429"/>
      <c r="B320" s="430"/>
      <c r="C320" s="431"/>
      <c r="D320" s="440"/>
      <c r="E320" s="440"/>
      <c r="F320" s="440"/>
      <c r="G320" s="433"/>
      <c r="H320" s="434"/>
      <c r="I320" s="435"/>
      <c r="J320" s="13"/>
      <c r="K320" s="13"/>
      <c r="L320" s="13"/>
    </row>
    <row r="321" spans="1:12" ht="18" customHeight="1" x14ac:dyDescent="0.3">
      <c r="A321" s="441" t="s">
        <v>5</v>
      </c>
      <c r="B321" s="442" t="s">
        <v>139</v>
      </c>
      <c r="C321" s="440">
        <f>SUBTOTAL(9,C322:C332)</f>
        <v>23400</v>
      </c>
      <c r="D321" s="440">
        <f>SUBTOTAL(9,D322:D332)</f>
        <v>305000</v>
      </c>
      <c r="E321" s="440">
        <f>SUBTOTAL(9,E322:E332)</f>
        <v>64466.78</v>
      </c>
      <c r="F321" s="440">
        <f>G321-D321</f>
        <v>-305000</v>
      </c>
      <c r="G321" s="440">
        <f>SUBTOTAL(9,G322:G332)</f>
        <v>0</v>
      </c>
      <c r="H321" s="443">
        <f>IF(C321&lt;&gt;0,E321/C321,"-")</f>
        <v>2.7549905982905982</v>
      </c>
      <c r="I321" s="444">
        <f>IF(D321&lt;&gt;0,E321/D321,"-")</f>
        <v>0.21136649180327868</v>
      </c>
      <c r="J321" s="18">
        <f>SUBTOTAL(9,J322:J332)</f>
        <v>325000</v>
      </c>
      <c r="K321" s="18">
        <f>SUBTOTAL(9,K322:K332)</f>
        <v>315000</v>
      </c>
      <c r="L321" s="18">
        <f>SUBTOTAL(9,L322:L332)</f>
        <v>0</v>
      </c>
    </row>
    <row r="322" spans="1:12" ht="22.5" hidden="1" customHeight="1" x14ac:dyDescent="0.3">
      <c r="A322" s="429"/>
      <c r="B322" s="430"/>
      <c r="C322" s="431"/>
      <c r="D322" s="440"/>
      <c r="E322" s="440"/>
      <c r="F322" s="440"/>
      <c r="G322" s="440"/>
      <c r="H322" s="443"/>
      <c r="I322" s="444"/>
      <c r="J322" s="70"/>
      <c r="K322" s="70"/>
      <c r="L322" s="70"/>
    </row>
    <row r="323" spans="1:12" ht="18" customHeight="1" x14ac:dyDescent="0.3">
      <c r="A323" s="441" t="s">
        <v>24</v>
      </c>
      <c r="B323" s="442" t="s">
        <v>163</v>
      </c>
      <c r="C323" s="440">
        <f>SUBTOTAL(9,C324:C326)</f>
        <v>0</v>
      </c>
      <c r="D323" s="440">
        <f>SUBTOTAL(9,D324:D326)</f>
        <v>180000</v>
      </c>
      <c r="E323" s="440">
        <f>SUBTOTAL(9,E324:E326)</f>
        <v>64466.78</v>
      </c>
      <c r="F323" s="440">
        <f>G323-D323</f>
        <v>-180000</v>
      </c>
      <c r="G323" s="440">
        <f>SUBTOTAL(9,G324:G326)</f>
        <v>0</v>
      </c>
      <c r="H323" s="443" t="str">
        <f>IF(C323&lt;&gt;0,E323/C323,"-")</f>
        <v>-</v>
      </c>
      <c r="I323" s="444">
        <f>IF(D323&lt;&gt;0,E323/D323,"-")</f>
        <v>0.35814877777777776</v>
      </c>
      <c r="J323" s="70">
        <f>SUBTOTAL(9,J324:J326)</f>
        <v>180000</v>
      </c>
      <c r="K323" s="70">
        <f>SUBTOTAL(9,K324:K326)</f>
        <v>190000</v>
      </c>
      <c r="L323" s="70">
        <f>SUBTOTAL(9,L324:L326)</f>
        <v>0</v>
      </c>
    </row>
    <row r="324" spans="1:12" ht="30" hidden="1" customHeight="1" x14ac:dyDescent="0.3">
      <c r="A324" s="429"/>
      <c r="B324" s="430"/>
      <c r="C324" s="431"/>
      <c r="D324" s="431"/>
      <c r="E324" s="431"/>
      <c r="F324" s="431"/>
      <c r="G324" s="433"/>
      <c r="H324" s="434"/>
      <c r="I324" s="435"/>
      <c r="J324" s="13"/>
      <c r="K324" s="13"/>
      <c r="L324" s="13"/>
    </row>
    <row r="325" spans="1:12" ht="15" customHeight="1" x14ac:dyDescent="0.3">
      <c r="A325" s="446" t="s">
        <v>58</v>
      </c>
      <c r="B325" s="447" t="s">
        <v>114</v>
      </c>
      <c r="C325" s="232">
        <v>0</v>
      </c>
      <c r="D325" s="232">
        <v>180000</v>
      </c>
      <c r="E325" s="232">
        <v>64466.78</v>
      </c>
      <c r="F325" s="232">
        <f>G325-D325</f>
        <v>-180000</v>
      </c>
      <c r="G325" s="232"/>
      <c r="H325" s="448" t="str">
        <f>IF(C325&lt;&gt;0,0/C325,"-")</f>
        <v>-</v>
      </c>
      <c r="I325" s="449">
        <f>IF(D325&lt;&gt;0,E325/D325,"-")</f>
        <v>0.35814877777777776</v>
      </c>
      <c r="J325" s="3">
        <v>180000</v>
      </c>
      <c r="K325" s="24">
        <v>190000</v>
      </c>
      <c r="L325" s="24">
        <v>0</v>
      </c>
    </row>
    <row r="326" spans="1:12" hidden="1" x14ac:dyDescent="0.3">
      <c r="A326" s="429"/>
      <c r="B326" s="430"/>
      <c r="C326" s="431"/>
      <c r="D326" s="232"/>
      <c r="E326" s="232"/>
      <c r="F326" s="232"/>
      <c r="G326" s="232"/>
      <c r="H326" s="448"/>
      <c r="I326" s="449"/>
      <c r="J326" s="3"/>
      <c r="K326" s="3"/>
      <c r="L326" s="3"/>
    </row>
    <row r="327" spans="1:12" ht="18" customHeight="1" x14ac:dyDescent="0.3">
      <c r="A327" s="441" t="s">
        <v>25</v>
      </c>
      <c r="B327" s="442" t="s">
        <v>131</v>
      </c>
      <c r="C327" s="440">
        <f>SUBTOTAL(9,C328:C331)</f>
        <v>23400</v>
      </c>
      <c r="D327" s="440">
        <f>SUBTOTAL(9,D328:D331)</f>
        <v>125000</v>
      </c>
      <c r="E327" s="440">
        <f>SUBTOTAL(9,E328:E331)</f>
        <v>0</v>
      </c>
      <c r="F327" s="440">
        <f>G327-D327</f>
        <v>-125000</v>
      </c>
      <c r="G327" s="440">
        <f>SUBTOTAL(9,G328:G331)</f>
        <v>0</v>
      </c>
      <c r="H327" s="443">
        <f>IF(C327&lt;&gt;0,E327/C327,"-")</f>
        <v>0</v>
      </c>
      <c r="I327" s="444">
        <f>IF(D327&lt;&gt;0,E327/D327,"-")</f>
        <v>0</v>
      </c>
      <c r="J327" s="70">
        <f>SUBTOTAL(9,J328:J331)</f>
        <v>145000</v>
      </c>
      <c r="K327" s="70">
        <f>SUBTOTAL(9,K328:K331)</f>
        <v>125000</v>
      </c>
      <c r="L327" s="70">
        <f>SUBTOTAL(9,L328:L331)</f>
        <v>0</v>
      </c>
    </row>
    <row r="328" spans="1:12" ht="30" hidden="1" customHeight="1" x14ac:dyDescent="0.3">
      <c r="A328" s="429"/>
      <c r="B328" s="430"/>
      <c r="C328" s="431"/>
      <c r="D328" s="431"/>
      <c r="E328" s="431"/>
      <c r="F328" s="431"/>
      <c r="G328" s="433"/>
      <c r="H328" s="434"/>
      <c r="I328" s="435"/>
      <c r="J328" s="13"/>
      <c r="K328" s="13"/>
      <c r="L328" s="13"/>
    </row>
    <row r="329" spans="1:12" ht="15" customHeight="1" x14ac:dyDescent="0.3">
      <c r="A329" s="446" t="s">
        <v>62</v>
      </c>
      <c r="B329" s="447" t="s">
        <v>211</v>
      </c>
      <c r="C329" s="232">
        <v>0</v>
      </c>
      <c r="D329" s="232">
        <v>100500</v>
      </c>
      <c r="E329" s="232">
        <v>0</v>
      </c>
      <c r="F329" s="232">
        <f>G329-D329</f>
        <v>-100500</v>
      </c>
      <c r="G329" s="232"/>
      <c r="H329" s="448" t="str">
        <f>IF(C329&lt;&gt;0,0/C329,"-")</f>
        <v>-</v>
      </c>
      <c r="I329" s="449">
        <f>IF(D329&lt;&gt;0,E329/D329,"-")</f>
        <v>0</v>
      </c>
      <c r="J329" s="3">
        <v>120000</v>
      </c>
      <c r="K329" s="24">
        <v>100000</v>
      </c>
      <c r="L329" s="24">
        <v>0</v>
      </c>
    </row>
    <row r="330" spans="1:12" ht="15" customHeight="1" x14ac:dyDescent="0.3">
      <c r="A330" s="446" t="s">
        <v>69</v>
      </c>
      <c r="B330" s="447" t="s">
        <v>118</v>
      </c>
      <c r="C330" s="232">
        <v>23400</v>
      </c>
      <c r="D330" s="232">
        <v>24500</v>
      </c>
      <c r="E330" s="232">
        <v>0</v>
      </c>
      <c r="F330" s="232">
        <f>G330-D330</f>
        <v>-24500</v>
      </c>
      <c r="G330" s="232"/>
      <c r="H330" s="448">
        <f>IF(C330&lt;&gt;0,0/C330,"-")</f>
        <v>0</v>
      </c>
      <c r="I330" s="449">
        <f>IF(D330&lt;&gt;0,E330/D330,"-")</f>
        <v>0</v>
      </c>
      <c r="J330" s="3">
        <v>25000</v>
      </c>
      <c r="K330" s="24">
        <v>25000</v>
      </c>
      <c r="L330" s="24">
        <v>0</v>
      </c>
    </row>
    <row r="331" spans="1:12" hidden="1" x14ac:dyDescent="0.3">
      <c r="A331" s="429"/>
      <c r="B331" s="430"/>
      <c r="C331" s="431"/>
      <c r="D331" s="232"/>
      <c r="E331" s="232"/>
      <c r="F331" s="232"/>
      <c r="G331" s="232"/>
      <c r="H331" s="448"/>
      <c r="I331" s="449"/>
      <c r="J331" s="3"/>
      <c r="K331" s="3"/>
      <c r="L331" s="3"/>
    </row>
    <row r="332" spans="1:12" hidden="1" x14ac:dyDescent="0.3">
      <c r="A332" s="429"/>
      <c r="B332" s="430"/>
      <c r="C332" s="431"/>
      <c r="D332" s="431"/>
      <c r="E332" s="431"/>
      <c r="F332" s="431"/>
      <c r="G332" s="433"/>
      <c r="H332" s="434"/>
      <c r="I332" s="435"/>
      <c r="J332" s="13"/>
      <c r="K332" s="13"/>
      <c r="L332" s="13"/>
    </row>
    <row r="333" spans="1:12" ht="20.100000000000001" hidden="1" customHeight="1" x14ac:dyDescent="0.3">
      <c r="A333" s="429"/>
      <c r="B333" s="430"/>
      <c r="C333" s="431"/>
      <c r="D333" s="431"/>
      <c r="E333" s="431"/>
      <c r="F333" s="431"/>
      <c r="G333" s="433"/>
      <c r="H333" s="434"/>
      <c r="I333" s="435"/>
      <c r="J333" s="13"/>
      <c r="K333" s="13"/>
      <c r="L333" s="13"/>
    </row>
    <row r="334" spans="1:12" ht="20.100000000000001" hidden="1" customHeight="1" x14ac:dyDescent="0.3">
      <c r="A334" s="429"/>
      <c r="B334" s="430"/>
      <c r="C334" s="431"/>
      <c r="D334" s="431"/>
      <c r="E334" s="431"/>
      <c r="F334" s="431"/>
      <c r="G334" s="433"/>
      <c r="H334" s="434"/>
      <c r="I334" s="435"/>
      <c r="J334" s="13"/>
      <c r="K334" s="13"/>
      <c r="L334" s="13"/>
    </row>
    <row r="335" spans="1:12" ht="20.100000000000001" hidden="1" customHeight="1" x14ac:dyDescent="0.3">
      <c r="A335" s="429"/>
      <c r="B335" s="430"/>
      <c r="C335" s="431"/>
      <c r="D335" s="431"/>
      <c r="E335" s="431"/>
      <c r="F335" s="431"/>
      <c r="G335" s="433"/>
      <c r="H335" s="434"/>
      <c r="I335" s="435"/>
      <c r="J335" s="13"/>
      <c r="K335" s="13"/>
      <c r="L335" s="13"/>
    </row>
    <row r="336" spans="1:12" ht="18" customHeight="1" x14ac:dyDescent="0.3">
      <c r="A336" s="346" t="s">
        <v>278</v>
      </c>
      <c r="B336" s="347" t="s">
        <v>279</v>
      </c>
      <c r="C336" s="331">
        <f>SUBTOTAL(9,C337:C351)</f>
        <v>647000</v>
      </c>
      <c r="D336" s="331">
        <f>SUBTOTAL(9,D337:D351)</f>
        <v>400000</v>
      </c>
      <c r="E336" s="331">
        <f>SUBTOTAL(9,E337:E351)</f>
        <v>90000</v>
      </c>
      <c r="F336" s="331">
        <f>G336-D336</f>
        <v>-400000</v>
      </c>
      <c r="G336" s="331">
        <f>SUBTOTAL(9,G337:G351)</f>
        <v>0</v>
      </c>
      <c r="H336" s="417">
        <f>IF(C336&lt;&gt;0,E336/C336,"-")</f>
        <v>0.13910355486862441</v>
      </c>
      <c r="I336" s="418">
        <f>IF(D336&lt;&gt;0,E336/D336,"-")</f>
        <v>0.22500000000000001</v>
      </c>
      <c r="J336" s="17">
        <f>SUBTOTAL(9,J337:J351)</f>
        <v>400000</v>
      </c>
      <c r="K336" s="17">
        <f>SUBTOTAL(9,K337:K351)</f>
        <v>500000</v>
      </c>
      <c r="L336" s="17">
        <f>SUBTOTAL(9,L337:L351)</f>
        <v>0</v>
      </c>
    </row>
    <row r="337" spans="1:12" ht="30" hidden="1" customHeight="1" x14ac:dyDescent="0.3">
      <c r="A337" s="429"/>
      <c r="B337" s="430"/>
      <c r="C337" s="431"/>
      <c r="D337" s="426"/>
      <c r="E337" s="426"/>
      <c r="F337" s="426"/>
      <c r="G337" s="433"/>
      <c r="H337" s="434"/>
      <c r="I337" s="435"/>
      <c r="J337" s="13"/>
      <c r="K337" s="13"/>
      <c r="L337" s="13"/>
    </row>
    <row r="338" spans="1:12" ht="18" customHeight="1" x14ac:dyDescent="0.3">
      <c r="A338" s="424" t="s">
        <v>333</v>
      </c>
      <c r="B338" s="425" t="s">
        <v>334</v>
      </c>
      <c r="C338" s="426">
        <f>SUBTOTAL(9,C339:C350)</f>
        <v>647000</v>
      </c>
      <c r="D338" s="426">
        <f>SUBTOTAL(9,D339:D350)</f>
        <v>400000</v>
      </c>
      <c r="E338" s="426">
        <f>SUBTOTAL(9,E339:E350)</f>
        <v>90000</v>
      </c>
      <c r="F338" s="426">
        <f>G338-D338</f>
        <v>-400000</v>
      </c>
      <c r="G338" s="426">
        <f>SUBTOTAL(9,G339:G350)</f>
        <v>0</v>
      </c>
      <c r="H338" s="427">
        <f>IF(C338&lt;&gt;0,E338/C338,"-")</f>
        <v>0.13910355486862441</v>
      </c>
      <c r="I338" s="428">
        <f>IF(D338&lt;&gt;0,E338/D338,"-")</f>
        <v>0.22500000000000001</v>
      </c>
      <c r="J338" s="20">
        <f>SUBTOTAL(9,J339:J350)</f>
        <v>400000</v>
      </c>
      <c r="K338" s="20">
        <f>SUBTOTAL(9,K339:K350)</f>
        <v>500000</v>
      </c>
      <c r="L338" s="20">
        <f>SUBTOTAL(9,L339:L350)</f>
        <v>0</v>
      </c>
    </row>
    <row r="339" spans="1:12" ht="30" hidden="1" customHeight="1" x14ac:dyDescent="0.3">
      <c r="A339" s="429"/>
      <c r="B339" s="430"/>
      <c r="C339" s="431"/>
      <c r="D339" s="432"/>
      <c r="E339" s="432"/>
      <c r="F339" s="432"/>
      <c r="G339" s="433"/>
      <c r="H339" s="434"/>
      <c r="I339" s="435"/>
      <c r="J339" s="13"/>
      <c r="K339" s="13"/>
      <c r="L339" s="13"/>
    </row>
    <row r="340" spans="1:12" ht="18" customHeight="1" x14ac:dyDescent="0.3">
      <c r="A340" s="436" t="s">
        <v>0</v>
      </c>
      <c r="B340" s="437" t="s">
        <v>136</v>
      </c>
      <c r="C340" s="432">
        <f>SUBTOTAL(9,C341:C349)</f>
        <v>647000</v>
      </c>
      <c r="D340" s="432">
        <f>SUBTOTAL(9,D341:D349)</f>
        <v>400000</v>
      </c>
      <c r="E340" s="432">
        <f>SUBTOTAL(9,E341:E349)</f>
        <v>90000</v>
      </c>
      <c r="F340" s="432">
        <f>G340-D340</f>
        <v>-400000</v>
      </c>
      <c r="G340" s="432">
        <f>SUBTOTAL(9,G341:G349)</f>
        <v>0</v>
      </c>
      <c r="H340" s="438">
        <f>IF(C340&lt;&gt;0,E340/C340,"-")</f>
        <v>0.13910355486862441</v>
      </c>
      <c r="I340" s="439">
        <f>IF(D340&lt;&gt;0,E340/D340,"-")</f>
        <v>0.22500000000000001</v>
      </c>
      <c r="J340" s="21">
        <f>SUBTOTAL(9,J341:J349)</f>
        <v>400000</v>
      </c>
      <c r="K340" s="21">
        <f>SUBTOTAL(9,K341:K349)</f>
        <v>500000</v>
      </c>
      <c r="L340" s="21">
        <f>SUBTOTAL(9,L341:L349)</f>
        <v>0</v>
      </c>
    </row>
    <row r="341" spans="1:12" ht="30" hidden="1" customHeight="1" x14ac:dyDescent="0.3">
      <c r="A341" s="429"/>
      <c r="B341" s="430"/>
      <c r="C341" s="431"/>
      <c r="D341" s="440"/>
      <c r="E341" s="440"/>
      <c r="F341" s="440"/>
      <c r="G341" s="433"/>
      <c r="H341" s="434"/>
      <c r="I341" s="435"/>
      <c r="J341" s="13"/>
      <c r="K341" s="13"/>
      <c r="L341" s="13"/>
    </row>
    <row r="342" spans="1:12" ht="18" customHeight="1" x14ac:dyDescent="0.3">
      <c r="A342" s="441" t="s">
        <v>5</v>
      </c>
      <c r="B342" s="442" t="s">
        <v>139</v>
      </c>
      <c r="C342" s="440">
        <f>SUBTOTAL(9,C343:C348)</f>
        <v>647000</v>
      </c>
      <c r="D342" s="440">
        <f>SUBTOTAL(9,D343:D348)</f>
        <v>400000</v>
      </c>
      <c r="E342" s="440">
        <f>SUBTOTAL(9,E343:E348)</f>
        <v>90000</v>
      </c>
      <c r="F342" s="440">
        <f>G342-D342</f>
        <v>-400000</v>
      </c>
      <c r="G342" s="440">
        <f>SUBTOTAL(9,G343:G348)</f>
        <v>0</v>
      </c>
      <c r="H342" s="443">
        <f>IF(C342&lt;&gt;0,E342/C342,"-")</f>
        <v>0.13910355486862441</v>
      </c>
      <c r="I342" s="444">
        <f>IF(D342&lt;&gt;0,E342/D342,"-")</f>
        <v>0.22500000000000001</v>
      </c>
      <c r="J342" s="18">
        <f>SUBTOTAL(9,J343:J348)</f>
        <v>400000</v>
      </c>
      <c r="K342" s="18">
        <f>SUBTOTAL(9,K343:K348)</f>
        <v>500000</v>
      </c>
      <c r="L342" s="18">
        <f>SUBTOTAL(9,L343:L348)</f>
        <v>0</v>
      </c>
    </row>
    <row r="343" spans="1:12" ht="22.5" hidden="1" customHeight="1" x14ac:dyDescent="0.3">
      <c r="A343" s="429"/>
      <c r="B343" s="430"/>
      <c r="C343" s="431"/>
      <c r="D343" s="440"/>
      <c r="E343" s="440"/>
      <c r="F343" s="440"/>
      <c r="G343" s="440"/>
      <c r="H343" s="443"/>
      <c r="I343" s="444"/>
      <c r="J343" s="70"/>
      <c r="K343" s="70"/>
      <c r="L343" s="70"/>
    </row>
    <row r="344" spans="1:12" ht="18" customHeight="1" x14ac:dyDescent="0.3">
      <c r="A344" s="441" t="s">
        <v>25</v>
      </c>
      <c r="B344" s="442" t="s">
        <v>131</v>
      </c>
      <c r="C344" s="440">
        <f>SUBTOTAL(9,C345:C347)</f>
        <v>647000</v>
      </c>
      <c r="D344" s="440">
        <f>SUBTOTAL(9,D345:D347)</f>
        <v>400000</v>
      </c>
      <c r="E344" s="440">
        <f>SUBTOTAL(9,E345:E347)</f>
        <v>90000</v>
      </c>
      <c r="F344" s="440">
        <f>G344-D344</f>
        <v>-400000</v>
      </c>
      <c r="G344" s="440">
        <f>SUBTOTAL(9,G345:G347)</f>
        <v>0</v>
      </c>
      <c r="H344" s="443">
        <f>IF(C344&lt;&gt;0,E344/C344,"-")</f>
        <v>0.13910355486862441</v>
      </c>
      <c r="I344" s="444">
        <f>IF(D344&lt;&gt;0,E344/D344,"-")</f>
        <v>0.22500000000000001</v>
      </c>
      <c r="J344" s="70">
        <f>SUBTOTAL(9,J345:J347)</f>
        <v>400000</v>
      </c>
      <c r="K344" s="70">
        <f>SUBTOTAL(9,K345:K347)</f>
        <v>500000</v>
      </c>
      <c r="L344" s="70">
        <f>SUBTOTAL(9,L345:L347)</f>
        <v>0</v>
      </c>
    </row>
    <row r="345" spans="1:12" ht="30" hidden="1" customHeight="1" x14ac:dyDescent="0.3">
      <c r="A345" s="429"/>
      <c r="B345" s="430"/>
      <c r="C345" s="431"/>
      <c r="D345" s="431"/>
      <c r="E345" s="431"/>
      <c r="F345" s="431"/>
      <c r="G345" s="433"/>
      <c r="H345" s="434"/>
      <c r="I345" s="435"/>
      <c r="J345" s="13"/>
      <c r="K345" s="13"/>
      <c r="L345" s="13"/>
    </row>
    <row r="346" spans="1:12" ht="15" customHeight="1" x14ac:dyDescent="0.3">
      <c r="A346" s="446" t="s">
        <v>62</v>
      </c>
      <c r="B346" s="447" t="s">
        <v>211</v>
      </c>
      <c r="C346" s="232">
        <v>647000</v>
      </c>
      <c r="D346" s="232">
        <v>400000</v>
      </c>
      <c r="E346" s="232">
        <v>90000</v>
      </c>
      <c r="F346" s="232">
        <f>G346-D346</f>
        <v>-400000</v>
      </c>
      <c r="G346" s="232"/>
      <c r="H346" s="448">
        <f>IF(C346&lt;&gt;0,0/C346,"-")</f>
        <v>0</v>
      </c>
      <c r="I346" s="449">
        <f>IF(D346&lt;&gt;0,E346/D346,"-")</f>
        <v>0.22500000000000001</v>
      </c>
      <c r="J346" s="3">
        <v>400000</v>
      </c>
      <c r="K346" s="24">
        <v>500000</v>
      </c>
      <c r="L346" s="24">
        <v>0</v>
      </c>
    </row>
    <row r="347" spans="1:12" hidden="1" x14ac:dyDescent="0.3">
      <c r="A347" s="429"/>
      <c r="B347" s="430"/>
      <c r="C347" s="431"/>
      <c r="D347" s="232"/>
      <c r="E347" s="232"/>
      <c r="F347" s="232"/>
      <c r="G347" s="232"/>
      <c r="H347" s="448"/>
      <c r="I347" s="449"/>
      <c r="J347" s="3"/>
      <c r="K347" s="3"/>
      <c r="L347" s="3"/>
    </row>
    <row r="348" spans="1:12" hidden="1" x14ac:dyDescent="0.3">
      <c r="A348" s="429"/>
      <c r="B348" s="430"/>
      <c r="C348" s="431"/>
      <c r="D348" s="431"/>
      <c r="E348" s="431"/>
      <c r="F348" s="431"/>
      <c r="G348" s="433"/>
      <c r="H348" s="434"/>
      <c r="I348" s="435"/>
      <c r="J348" s="13"/>
      <c r="K348" s="13"/>
      <c r="L348" s="13"/>
    </row>
    <row r="349" spans="1:12" ht="20.100000000000001" hidden="1" customHeight="1" x14ac:dyDescent="0.3">
      <c r="A349" s="429"/>
      <c r="B349" s="430"/>
      <c r="C349" s="431"/>
      <c r="D349" s="431"/>
      <c r="E349" s="431"/>
      <c r="F349" s="431"/>
      <c r="G349" s="433"/>
      <c r="H349" s="434"/>
      <c r="I349" s="435"/>
      <c r="J349" s="13"/>
      <c r="K349" s="13"/>
      <c r="L349" s="13"/>
    </row>
    <row r="350" spans="1:12" ht="20.100000000000001" hidden="1" customHeight="1" x14ac:dyDescent="0.3">
      <c r="A350" s="429"/>
      <c r="B350" s="430"/>
      <c r="C350" s="431"/>
      <c r="D350" s="431"/>
      <c r="E350" s="431"/>
      <c r="F350" s="431"/>
      <c r="G350" s="433"/>
      <c r="H350" s="434"/>
      <c r="I350" s="435"/>
      <c r="J350" s="13"/>
      <c r="K350" s="13"/>
      <c r="L350" s="13"/>
    </row>
    <row r="351" spans="1:12" ht="20.100000000000001" hidden="1" customHeight="1" x14ac:dyDescent="0.3">
      <c r="A351" s="429"/>
      <c r="B351" s="430"/>
      <c r="C351" s="431"/>
      <c r="D351" s="431"/>
      <c r="E351" s="431"/>
      <c r="F351" s="431"/>
      <c r="G351" s="433"/>
      <c r="H351" s="434"/>
      <c r="I351" s="435"/>
      <c r="J351" s="13"/>
      <c r="K351" s="13"/>
      <c r="L351" s="13"/>
    </row>
    <row r="352" spans="1:12" ht="18" customHeight="1" x14ac:dyDescent="0.3">
      <c r="A352" s="346" t="s">
        <v>280</v>
      </c>
      <c r="B352" s="347" t="s">
        <v>281</v>
      </c>
      <c r="C352" s="331">
        <f>SUBTOTAL(9,C353:C367)</f>
        <v>0</v>
      </c>
      <c r="D352" s="331">
        <f>SUBTOTAL(9,D353:D367)</f>
        <v>0</v>
      </c>
      <c r="E352" s="331">
        <f>SUBTOTAL(9,E353:E367)</f>
        <v>285605.61</v>
      </c>
      <c r="F352" s="331">
        <f>G352-D352</f>
        <v>0</v>
      </c>
      <c r="G352" s="331">
        <f>SUBTOTAL(9,G353:G367)</f>
        <v>0</v>
      </c>
      <c r="H352" s="417" t="str">
        <f>IF(C352&lt;&gt;0,E352/C352,"-")</f>
        <v>-</v>
      </c>
      <c r="I352" s="418" t="str">
        <f>IF(D352&lt;&gt;0,E352/D352,"-")</f>
        <v>-</v>
      </c>
      <c r="J352" s="17">
        <f>SUBTOTAL(9,J353:J367)</f>
        <v>0</v>
      </c>
      <c r="K352" s="17">
        <f>SUBTOTAL(9,K353:K367)</f>
        <v>0</v>
      </c>
      <c r="L352" s="17">
        <f>SUBTOTAL(9,L353:L367)</f>
        <v>0</v>
      </c>
    </row>
    <row r="353" spans="1:12" ht="30" hidden="1" customHeight="1" x14ac:dyDescent="0.3">
      <c r="A353" s="429"/>
      <c r="B353" s="430"/>
      <c r="C353" s="431"/>
      <c r="D353" s="426"/>
      <c r="E353" s="426"/>
      <c r="F353" s="426"/>
      <c r="G353" s="433"/>
      <c r="H353" s="434"/>
      <c r="I353" s="435"/>
      <c r="J353" s="13"/>
      <c r="K353" s="13"/>
      <c r="L353" s="13"/>
    </row>
    <row r="354" spans="1:12" ht="18" customHeight="1" x14ac:dyDescent="0.3">
      <c r="A354" s="424" t="s">
        <v>465</v>
      </c>
      <c r="B354" s="425" t="s">
        <v>466</v>
      </c>
      <c r="C354" s="426">
        <f>SUBTOTAL(9,C355:C366)</f>
        <v>0</v>
      </c>
      <c r="D354" s="426">
        <f>SUBTOTAL(9,D355:D366)</f>
        <v>0</v>
      </c>
      <c r="E354" s="426">
        <f>SUBTOTAL(9,E355:E366)</f>
        <v>285605.61</v>
      </c>
      <c r="F354" s="426">
        <f>G354-D354</f>
        <v>0</v>
      </c>
      <c r="G354" s="426">
        <f>SUBTOTAL(9,G355:G366)</f>
        <v>0</v>
      </c>
      <c r="H354" s="427" t="str">
        <f>IF(C354&lt;&gt;0,E354/C354,"-")</f>
        <v>-</v>
      </c>
      <c r="I354" s="428" t="str">
        <f>IF(D354&lt;&gt;0,E354/D354,"-")</f>
        <v>-</v>
      </c>
      <c r="J354" s="20">
        <f>SUBTOTAL(9,J355:J366)</f>
        <v>0</v>
      </c>
      <c r="K354" s="20">
        <f>SUBTOTAL(9,K355:K366)</f>
        <v>0</v>
      </c>
      <c r="L354" s="20">
        <f>SUBTOTAL(9,L355:L366)</f>
        <v>0</v>
      </c>
    </row>
    <row r="355" spans="1:12" ht="30" hidden="1" customHeight="1" x14ac:dyDescent="0.3">
      <c r="A355" s="429"/>
      <c r="B355" s="430"/>
      <c r="C355" s="431"/>
      <c r="D355" s="432"/>
      <c r="E355" s="432"/>
      <c r="F355" s="432"/>
      <c r="G355" s="433"/>
      <c r="H355" s="434"/>
      <c r="I355" s="435"/>
      <c r="J355" s="13"/>
      <c r="K355" s="13"/>
      <c r="L355" s="13"/>
    </row>
    <row r="356" spans="1:12" ht="18" customHeight="1" x14ac:dyDescent="0.3">
      <c r="A356" s="492" t="s">
        <v>0</v>
      </c>
      <c r="B356" s="493" t="s">
        <v>136</v>
      </c>
      <c r="C356" s="494">
        <f>SUBTOTAL(9,C357:C365)</f>
        <v>0</v>
      </c>
      <c r="D356" s="494">
        <f>SUBTOTAL(9,D357:D365)</f>
        <v>0</v>
      </c>
      <c r="E356" s="494">
        <f>SUBTOTAL(9,E357:E365)</f>
        <v>285605.61</v>
      </c>
      <c r="F356" s="494">
        <f>G356-D356</f>
        <v>0</v>
      </c>
      <c r="G356" s="494">
        <f>SUBTOTAL(9,G357:G365)</f>
        <v>0</v>
      </c>
      <c r="H356" s="495" t="str">
        <f>IF(C356&lt;&gt;0,E356/C356,"-")</f>
        <v>-</v>
      </c>
      <c r="I356" s="496" t="str">
        <f>IF(D356&lt;&gt;0,E356/D356,"-")</f>
        <v>-</v>
      </c>
      <c r="J356" s="21">
        <f>SUBTOTAL(9,J357:J365)</f>
        <v>0</v>
      </c>
      <c r="K356" s="21">
        <f>SUBTOTAL(9,K357:K365)</f>
        <v>0</v>
      </c>
      <c r="L356" s="21">
        <f>SUBTOTAL(9,L357:L365)</f>
        <v>0</v>
      </c>
    </row>
    <row r="357" spans="1:12" ht="30" hidden="1" customHeight="1" x14ac:dyDescent="0.3">
      <c r="A357" s="429"/>
      <c r="B357" s="430"/>
      <c r="C357" s="431"/>
      <c r="D357" s="440"/>
      <c r="E357" s="440"/>
      <c r="F357" s="440"/>
      <c r="G357" s="433"/>
      <c r="H357" s="434"/>
      <c r="I357" s="435"/>
      <c r="J357" s="13"/>
      <c r="K357" s="13"/>
      <c r="L357" s="13"/>
    </row>
    <row r="358" spans="1:12" ht="18" customHeight="1" x14ac:dyDescent="0.3">
      <c r="A358" s="497" t="s">
        <v>5</v>
      </c>
      <c r="B358" s="498" t="s">
        <v>139</v>
      </c>
      <c r="C358" s="499">
        <f>SUBTOTAL(9,C359:C364)</f>
        <v>0</v>
      </c>
      <c r="D358" s="499">
        <f>SUBTOTAL(9,D359:D364)</f>
        <v>0</v>
      </c>
      <c r="E358" s="499">
        <f>SUBTOTAL(9,E359:E364)</f>
        <v>285605.61</v>
      </c>
      <c r="F358" s="499">
        <f>G358-D358</f>
        <v>0</v>
      </c>
      <c r="G358" s="499">
        <f>SUBTOTAL(9,G359:G364)</f>
        <v>0</v>
      </c>
      <c r="H358" s="500" t="str">
        <f>IF(C358&lt;&gt;0,E358/C358,"-")</f>
        <v>-</v>
      </c>
      <c r="I358" s="501" t="str">
        <f>IF(D358&lt;&gt;0,E358/D358,"-")</f>
        <v>-</v>
      </c>
      <c r="J358" s="18">
        <f>SUBTOTAL(9,J359:J364)</f>
        <v>0</v>
      </c>
      <c r="K358" s="18">
        <f>SUBTOTAL(9,K359:K364)</f>
        <v>0</v>
      </c>
      <c r="L358" s="18">
        <f>SUBTOTAL(9,L359:L364)</f>
        <v>0</v>
      </c>
    </row>
    <row r="359" spans="1:12" ht="22.5" hidden="1" customHeight="1" x14ac:dyDescent="0.3">
      <c r="A359" s="429"/>
      <c r="B359" s="430"/>
      <c r="C359" s="431"/>
      <c r="D359" s="440"/>
      <c r="E359" s="440"/>
      <c r="F359" s="440"/>
      <c r="G359" s="440"/>
      <c r="H359" s="443"/>
      <c r="I359" s="444"/>
      <c r="J359" s="70"/>
      <c r="K359" s="70"/>
      <c r="L359" s="70"/>
    </row>
    <row r="360" spans="1:12" ht="18" customHeight="1" x14ac:dyDescent="0.3">
      <c r="A360" s="441" t="s">
        <v>25</v>
      </c>
      <c r="B360" s="442" t="s">
        <v>131</v>
      </c>
      <c r="C360" s="440">
        <f>SUBTOTAL(9,C361:C363)</f>
        <v>0</v>
      </c>
      <c r="D360" s="440">
        <f>SUBTOTAL(9,D361:D363)</f>
        <v>0</v>
      </c>
      <c r="E360" s="440">
        <f>SUBTOTAL(9,E361:E363)</f>
        <v>285605.61</v>
      </c>
      <c r="F360" s="440">
        <f>G360-D360</f>
        <v>0</v>
      </c>
      <c r="G360" s="440">
        <f>SUBTOTAL(9,G361:G363)</f>
        <v>0</v>
      </c>
      <c r="H360" s="443" t="str">
        <f>IF(C360&lt;&gt;0,E360/C360,"-")</f>
        <v>-</v>
      </c>
      <c r="I360" s="444" t="str">
        <f>IF(D360&lt;&gt;0,E360/D360,"-")</f>
        <v>-</v>
      </c>
      <c r="J360" s="70">
        <f>SUBTOTAL(9,J361:J363)</f>
        <v>0</v>
      </c>
      <c r="K360" s="70">
        <f>SUBTOTAL(9,K361:K363)</f>
        <v>0</v>
      </c>
      <c r="L360" s="70">
        <f>SUBTOTAL(9,L361:L363)</f>
        <v>0</v>
      </c>
    </row>
    <row r="361" spans="1:12" ht="30" hidden="1" customHeight="1" x14ac:dyDescent="0.3">
      <c r="A361" s="429"/>
      <c r="B361" s="430"/>
      <c r="C361" s="431"/>
      <c r="D361" s="431"/>
      <c r="E361" s="431"/>
      <c r="F361" s="431"/>
      <c r="G361" s="433"/>
      <c r="H361" s="434"/>
      <c r="I361" s="435"/>
      <c r="J361" s="13"/>
      <c r="K361" s="13"/>
      <c r="L361" s="13"/>
    </row>
    <row r="362" spans="1:12" ht="15" customHeight="1" x14ac:dyDescent="0.3">
      <c r="A362" s="446" t="s">
        <v>62</v>
      </c>
      <c r="B362" s="447" t="s">
        <v>211</v>
      </c>
      <c r="C362" s="232">
        <v>0</v>
      </c>
      <c r="D362" s="232">
        <v>0</v>
      </c>
      <c r="E362" s="232">
        <v>285605.61</v>
      </c>
      <c r="F362" s="232">
        <f>G362-D362</f>
        <v>0</v>
      </c>
      <c r="G362" s="232"/>
      <c r="H362" s="448" t="str">
        <f>IF(C362&lt;&gt;0,0/C362,"-")</f>
        <v>-</v>
      </c>
      <c r="I362" s="449" t="str">
        <f>IF(D362&lt;&gt;0,E362/D362,"-")</f>
        <v>-</v>
      </c>
      <c r="J362" s="3">
        <v>0</v>
      </c>
      <c r="K362" s="24">
        <v>0</v>
      </c>
      <c r="L362" s="24">
        <v>0</v>
      </c>
    </row>
    <row r="363" spans="1:12" hidden="1" x14ac:dyDescent="0.3">
      <c r="A363" s="102"/>
      <c r="B363" s="103"/>
      <c r="C363" s="104"/>
      <c r="D363" s="136"/>
      <c r="E363" s="136"/>
      <c r="F363" s="136"/>
      <c r="G363" s="136"/>
      <c r="H363" s="445"/>
      <c r="I363" s="137"/>
      <c r="J363" s="3"/>
      <c r="K363" s="3"/>
      <c r="L363" s="3"/>
    </row>
    <row r="364" spans="1:12" hidden="1" x14ac:dyDescent="0.3">
      <c r="A364" s="102"/>
      <c r="B364" s="103"/>
      <c r="C364" s="104"/>
      <c r="D364" s="104"/>
      <c r="E364" s="104"/>
      <c r="F364" s="104"/>
      <c r="G364" s="89"/>
      <c r="H364" s="90"/>
      <c r="I364" s="91"/>
      <c r="J364" s="13"/>
      <c r="K364" s="13"/>
      <c r="L364" s="13"/>
    </row>
    <row r="365" spans="1:12" ht="20.100000000000001" hidden="1" customHeight="1" x14ac:dyDescent="0.3">
      <c r="A365" s="102"/>
      <c r="B365" s="103"/>
      <c r="C365" s="104"/>
      <c r="D365" s="104"/>
      <c r="E365" s="104"/>
      <c r="F365" s="104"/>
      <c r="G365" s="89"/>
      <c r="H365" s="90"/>
      <c r="I365" s="91"/>
      <c r="J365" s="13"/>
      <c r="K365" s="13"/>
      <c r="L365" s="13"/>
    </row>
    <row r="366" spans="1:12" ht="20.100000000000001" hidden="1" customHeight="1" x14ac:dyDescent="0.3">
      <c r="A366" s="102"/>
      <c r="B366" s="103"/>
      <c r="C366" s="104"/>
      <c r="D366" s="104"/>
      <c r="E366" s="104"/>
      <c r="F366" s="104"/>
      <c r="G366" s="89"/>
      <c r="H366" s="90"/>
      <c r="I366" s="91"/>
      <c r="J366" s="13"/>
      <c r="K366" s="13"/>
      <c r="L366" s="13"/>
    </row>
    <row r="367" spans="1:12" ht="20.100000000000001" hidden="1" customHeight="1" x14ac:dyDescent="0.3">
      <c r="A367" s="102"/>
      <c r="B367" s="103"/>
      <c r="C367" s="104"/>
      <c r="D367" s="104"/>
      <c r="E367" s="104"/>
      <c r="F367" s="104"/>
      <c r="G367" s="89"/>
      <c r="H367" s="90"/>
      <c r="I367" s="91"/>
      <c r="J367" s="13"/>
      <c r="K367" s="13"/>
      <c r="L367" s="13"/>
    </row>
    <row r="368" spans="1:12" ht="20.100000000000001" hidden="1" customHeight="1" x14ac:dyDescent="0.3">
      <c r="A368" s="102"/>
      <c r="B368" s="103"/>
      <c r="C368" s="104"/>
      <c r="D368" s="104"/>
      <c r="E368" s="104"/>
      <c r="F368" s="104"/>
      <c r="G368" s="89"/>
      <c r="H368" s="90"/>
      <c r="I368" s="91"/>
      <c r="J368" s="13"/>
      <c r="K368" s="13"/>
      <c r="L368" s="13"/>
    </row>
    <row r="369" spans="1:12" s="11" customFormat="1" ht="18" customHeight="1" x14ac:dyDescent="0.3">
      <c r="A369" s="106" t="s">
        <v>335</v>
      </c>
      <c r="B369" s="107" t="s">
        <v>336</v>
      </c>
      <c r="C369" s="108">
        <f>SUBTOTAL(9,C370:C432)</f>
        <v>295041.25</v>
      </c>
      <c r="D369" s="108">
        <f>SUBTOTAL(9,D370:D432)</f>
        <v>7150000</v>
      </c>
      <c r="E369" s="108">
        <f>SUBTOTAL(9,E370:E432)</f>
        <v>45417.63</v>
      </c>
      <c r="F369" s="108">
        <f>G369-D369</f>
        <v>-7150000</v>
      </c>
      <c r="G369" s="108">
        <f>SUBTOTAL(9,G370:G432)</f>
        <v>0</v>
      </c>
      <c r="H369" s="109">
        <f>IF(C369&lt;&gt;0,E369/C369,"-")</f>
        <v>0.1539365427715616</v>
      </c>
      <c r="I369" s="110">
        <f>IF(D369&lt;&gt;0,E369/D369,"-")</f>
        <v>6.3521160839160838E-3</v>
      </c>
      <c r="J369" s="15">
        <f>SUBTOTAL(9,J370:J432)</f>
        <v>5250000</v>
      </c>
      <c r="K369" s="15">
        <f>SUBTOTAL(9,K370:K432)</f>
        <v>700000</v>
      </c>
      <c r="L369" s="15">
        <f>SUBTOTAL(9,L370:L432)</f>
        <v>0</v>
      </c>
    </row>
    <row r="370" spans="1:12" ht="30" hidden="1" customHeight="1" x14ac:dyDescent="0.3">
      <c r="A370" s="102"/>
      <c r="B370" s="103"/>
      <c r="C370" s="104"/>
      <c r="D370" s="105"/>
      <c r="E370" s="105"/>
      <c r="F370" s="105"/>
      <c r="G370" s="89"/>
      <c r="H370" s="90"/>
      <c r="I370" s="91"/>
      <c r="J370" s="13"/>
      <c r="K370" s="13"/>
      <c r="L370" s="13"/>
    </row>
    <row r="371" spans="1:12" ht="18" customHeight="1" x14ac:dyDescent="0.3">
      <c r="A371" s="346" t="s">
        <v>268</v>
      </c>
      <c r="B371" s="347" t="s">
        <v>269</v>
      </c>
      <c r="C371" s="331">
        <f>SUBTOTAL(9,C372:C399)</f>
        <v>295041.25</v>
      </c>
      <c r="D371" s="331">
        <f>SUBTOTAL(9,D372:D399)</f>
        <v>6400000</v>
      </c>
      <c r="E371" s="331">
        <f>SUBTOTAL(9,E372:E399)</f>
        <v>0</v>
      </c>
      <c r="F371" s="331">
        <f>G371-D371</f>
        <v>-6400000</v>
      </c>
      <c r="G371" s="331">
        <f>SUBTOTAL(9,G372:G399)</f>
        <v>0</v>
      </c>
      <c r="H371" s="417">
        <f>IF(C371&lt;&gt;0,E371/C371,"-")</f>
        <v>0</v>
      </c>
      <c r="I371" s="418">
        <f>IF(D371&lt;&gt;0,E371/D371,"-")</f>
        <v>0</v>
      </c>
      <c r="J371" s="17">
        <f>SUBTOTAL(9,J372:J399)</f>
        <v>5000000</v>
      </c>
      <c r="K371" s="17">
        <f>SUBTOTAL(9,K372:K399)</f>
        <v>400000</v>
      </c>
      <c r="L371" s="17">
        <f>SUBTOTAL(9,L372:L399)</f>
        <v>0</v>
      </c>
    </row>
    <row r="372" spans="1:12" ht="30" hidden="1" customHeight="1" x14ac:dyDescent="0.3">
      <c r="A372" s="429"/>
      <c r="B372" s="430"/>
      <c r="C372" s="431"/>
      <c r="D372" s="426"/>
      <c r="E372" s="426"/>
      <c r="F372" s="426"/>
      <c r="G372" s="433"/>
      <c r="H372" s="434"/>
      <c r="I372" s="435"/>
      <c r="J372" s="13"/>
      <c r="K372" s="13"/>
      <c r="L372" s="13"/>
    </row>
    <row r="373" spans="1:12" ht="18" customHeight="1" x14ac:dyDescent="0.3">
      <c r="A373" s="424" t="s">
        <v>337</v>
      </c>
      <c r="B373" s="425" t="s">
        <v>338</v>
      </c>
      <c r="C373" s="426">
        <f>SUBTOTAL(9,C374:C385)</f>
        <v>295041.25</v>
      </c>
      <c r="D373" s="426">
        <f>SUBTOTAL(9,D374:D385)</f>
        <v>400000</v>
      </c>
      <c r="E373" s="426">
        <f>SUBTOTAL(9,E374:E385)</f>
        <v>0</v>
      </c>
      <c r="F373" s="426">
        <f>G373-D373</f>
        <v>-400000</v>
      </c>
      <c r="G373" s="426">
        <f>SUBTOTAL(9,G374:G385)</f>
        <v>0</v>
      </c>
      <c r="H373" s="427">
        <f>IF(C373&lt;&gt;0,E373/C373,"-")</f>
        <v>0</v>
      </c>
      <c r="I373" s="428">
        <f>IF(D373&lt;&gt;0,E373/D373,"-")</f>
        <v>0</v>
      </c>
      <c r="J373" s="20">
        <f>SUBTOTAL(9,J374:J385)</f>
        <v>2000000</v>
      </c>
      <c r="K373" s="20">
        <f>SUBTOTAL(9,K374:K385)</f>
        <v>400000</v>
      </c>
      <c r="L373" s="20">
        <f>SUBTOTAL(9,L374:L385)</f>
        <v>0</v>
      </c>
    </row>
    <row r="374" spans="1:12" ht="30" hidden="1" customHeight="1" x14ac:dyDescent="0.3">
      <c r="A374" s="429"/>
      <c r="B374" s="430"/>
      <c r="C374" s="431"/>
      <c r="D374" s="432"/>
      <c r="E374" s="432"/>
      <c r="F374" s="432"/>
      <c r="G374" s="433"/>
      <c r="H374" s="434"/>
      <c r="I374" s="435"/>
      <c r="J374" s="13"/>
      <c r="K374" s="13"/>
      <c r="L374" s="13"/>
    </row>
    <row r="375" spans="1:12" ht="18" customHeight="1" x14ac:dyDescent="0.3">
      <c r="A375" s="436" t="s">
        <v>1</v>
      </c>
      <c r="B375" s="437" t="s">
        <v>177</v>
      </c>
      <c r="C375" s="432">
        <f>SUBTOTAL(9,C376:C384)</f>
        <v>295041.25</v>
      </c>
      <c r="D375" s="432">
        <f>SUBTOTAL(9,D376:D384)</f>
        <v>400000</v>
      </c>
      <c r="E375" s="432">
        <f>SUBTOTAL(9,E376:E384)</f>
        <v>0</v>
      </c>
      <c r="F375" s="432">
        <f>G375-D375</f>
        <v>-400000</v>
      </c>
      <c r="G375" s="432">
        <f>SUBTOTAL(9,G376:G384)</f>
        <v>0</v>
      </c>
      <c r="H375" s="438">
        <f>IF(C375&lt;&gt;0,E375/C375,"-")</f>
        <v>0</v>
      </c>
      <c r="I375" s="439">
        <f>IF(D375&lt;&gt;0,E375/D375,"-")</f>
        <v>0</v>
      </c>
      <c r="J375" s="21">
        <f>SUBTOTAL(9,J376:J384)</f>
        <v>2000000</v>
      </c>
      <c r="K375" s="21">
        <f>SUBTOTAL(9,K376:K384)</f>
        <v>400000</v>
      </c>
      <c r="L375" s="21">
        <f>SUBTOTAL(9,L376:L384)</f>
        <v>0</v>
      </c>
    </row>
    <row r="376" spans="1:12" ht="30" hidden="1" customHeight="1" x14ac:dyDescent="0.3">
      <c r="A376" s="429"/>
      <c r="B376" s="430"/>
      <c r="C376" s="431"/>
      <c r="D376" s="440"/>
      <c r="E376" s="440"/>
      <c r="F376" s="440"/>
      <c r="G376" s="433"/>
      <c r="H376" s="434"/>
      <c r="I376" s="435"/>
      <c r="J376" s="13"/>
      <c r="K376" s="13"/>
      <c r="L376" s="13"/>
    </row>
    <row r="377" spans="1:12" ht="18" customHeight="1" x14ac:dyDescent="0.3">
      <c r="A377" s="441" t="s">
        <v>12</v>
      </c>
      <c r="B377" s="442" t="s">
        <v>190</v>
      </c>
      <c r="C377" s="440">
        <f>SUBTOTAL(9,C378:C383)</f>
        <v>295041.25</v>
      </c>
      <c r="D377" s="440">
        <f>SUBTOTAL(9,D378:D383)</f>
        <v>400000</v>
      </c>
      <c r="E377" s="440">
        <f>SUBTOTAL(9,E378:E383)</f>
        <v>0</v>
      </c>
      <c r="F377" s="440">
        <f>G377-D377</f>
        <v>-400000</v>
      </c>
      <c r="G377" s="440">
        <f>SUBTOTAL(9,G378:G383)</f>
        <v>0</v>
      </c>
      <c r="H377" s="443">
        <f>IF(C377&lt;&gt;0,E377/C377,"-")</f>
        <v>0</v>
      </c>
      <c r="I377" s="444">
        <f>IF(D377&lt;&gt;0,E377/D377,"-")</f>
        <v>0</v>
      </c>
      <c r="J377" s="18">
        <f>SUBTOTAL(9,J378:J383)</f>
        <v>2000000</v>
      </c>
      <c r="K377" s="18">
        <f>SUBTOTAL(9,K378:K383)</f>
        <v>400000</v>
      </c>
      <c r="L377" s="18">
        <f>SUBTOTAL(9,L378:L383)</f>
        <v>0</v>
      </c>
    </row>
    <row r="378" spans="1:12" ht="22.5" hidden="1" customHeight="1" x14ac:dyDescent="0.3">
      <c r="A378" s="429"/>
      <c r="B378" s="430"/>
      <c r="C378" s="431"/>
      <c r="D378" s="440"/>
      <c r="E378" s="440"/>
      <c r="F378" s="440"/>
      <c r="G378" s="440"/>
      <c r="H378" s="443"/>
      <c r="I378" s="444"/>
      <c r="J378" s="70"/>
      <c r="K378" s="70"/>
      <c r="L378" s="70"/>
    </row>
    <row r="379" spans="1:12" ht="18" customHeight="1" x14ac:dyDescent="0.3">
      <c r="A379" s="441" t="s">
        <v>34</v>
      </c>
      <c r="B379" s="442" t="s">
        <v>174</v>
      </c>
      <c r="C379" s="440">
        <f>SUBTOTAL(9,C380:C382)</f>
        <v>295041.25</v>
      </c>
      <c r="D379" s="440">
        <f>SUBTOTAL(9,D380:D382)</f>
        <v>400000</v>
      </c>
      <c r="E379" s="440">
        <f>SUBTOTAL(9,E380:E382)</f>
        <v>0</v>
      </c>
      <c r="F379" s="440">
        <f>G379-D379</f>
        <v>-400000</v>
      </c>
      <c r="G379" s="440">
        <f>SUBTOTAL(9,G380:G382)</f>
        <v>0</v>
      </c>
      <c r="H379" s="443">
        <f>IF(C379&lt;&gt;0,E379/C379,"-")</f>
        <v>0</v>
      </c>
      <c r="I379" s="444">
        <f>IF(D379&lt;&gt;0,E379/D379,"-")</f>
        <v>0</v>
      </c>
      <c r="J379" s="70">
        <f>SUBTOTAL(9,J380:J382)</f>
        <v>2000000</v>
      </c>
      <c r="K379" s="70">
        <f>SUBTOTAL(9,K380:K382)</f>
        <v>400000</v>
      </c>
      <c r="L379" s="70">
        <f>SUBTOTAL(9,L380:L382)</f>
        <v>0</v>
      </c>
    </row>
    <row r="380" spans="1:12" ht="30" hidden="1" customHeight="1" x14ac:dyDescent="0.3">
      <c r="A380" s="429"/>
      <c r="B380" s="430"/>
      <c r="C380" s="431"/>
      <c r="D380" s="431"/>
      <c r="E380" s="431"/>
      <c r="F380" s="431"/>
      <c r="G380" s="433"/>
      <c r="H380" s="434"/>
      <c r="I380" s="435"/>
      <c r="J380" s="13"/>
      <c r="K380" s="13"/>
      <c r="L380" s="13"/>
    </row>
    <row r="381" spans="1:12" ht="15" customHeight="1" x14ac:dyDescent="0.3">
      <c r="A381" s="446" t="s">
        <v>90</v>
      </c>
      <c r="B381" s="447" t="s">
        <v>212</v>
      </c>
      <c r="C381" s="232">
        <v>295041.25</v>
      </c>
      <c r="D381" s="232">
        <v>400000</v>
      </c>
      <c r="E381" s="232">
        <v>0</v>
      </c>
      <c r="F381" s="232">
        <f>G381-D381</f>
        <v>-400000</v>
      </c>
      <c r="G381" s="232"/>
      <c r="H381" s="448">
        <f>IF(C381&lt;&gt;0,0/C381,"-")</f>
        <v>0</v>
      </c>
      <c r="I381" s="449">
        <f>IF(D381&lt;&gt;0,E381/D381,"-")</f>
        <v>0</v>
      </c>
      <c r="J381" s="3">
        <v>2000000</v>
      </c>
      <c r="K381" s="24">
        <v>400000</v>
      </c>
      <c r="L381" s="24">
        <v>0</v>
      </c>
    </row>
    <row r="382" spans="1:12" hidden="1" x14ac:dyDescent="0.3">
      <c r="A382" s="429"/>
      <c r="B382" s="430"/>
      <c r="C382" s="431"/>
      <c r="D382" s="232"/>
      <c r="E382" s="232"/>
      <c r="F382" s="232"/>
      <c r="G382" s="232"/>
      <c r="H382" s="448"/>
      <c r="I382" s="449"/>
      <c r="J382" s="3"/>
      <c r="K382" s="3"/>
      <c r="L382" s="3"/>
    </row>
    <row r="383" spans="1:12" hidden="1" x14ac:dyDescent="0.3">
      <c r="A383" s="429"/>
      <c r="B383" s="430"/>
      <c r="C383" s="431"/>
      <c r="D383" s="431"/>
      <c r="E383" s="431"/>
      <c r="F383" s="431"/>
      <c r="G383" s="433"/>
      <c r="H383" s="434"/>
      <c r="I383" s="435"/>
      <c r="J383" s="13"/>
      <c r="K383" s="13"/>
      <c r="L383" s="13"/>
    </row>
    <row r="384" spans="1:12" ht="20.100000000000001" hidden="1" customHeight="1" x14ac:dyDescent="0.3">
      <c r="A384" s="429"/>
      <c r="B384" s="430"/>
      <c r="C384" s="431"/>
      <c r="D384" s="431"/>
      <c r="E384" s="431"/>
      <c r="F384" s="431"/>
      <c r="G384" s="433"/>
      <c r="H384" s="434"/>
      <c r="I384" s="435"/>
      <c r="J384" s="13"/>
      <c r="K384" s="13"/>
      <c r="L384" s="13"/>
    </row>
    <row r="385" spans="1:12" ht="20.100000000000001" hidden="1" customHeight="1" x14ac:dyDescent="0.3">
      <c r="A385" s="429"/>
      <c r="B385" s="430"/>
      <c r="C385" s="431"/>
      <c r="D385" s="431"/>
      <c r="E385" s="431"/>
      <c r="F385" s="431"/>
      <c r="G385" s="433"/>
      <c r="H385" s="434"/>
      <c r="I385" s="435"/>
      <c r="J385" s="13"/>
      <c r="K385" s="13"/>
      <c r="L385" s="13"/>
    </row>
    <row r="386" spans="1:12" ht="18" customHeight="1" x14ac:dyDescent="0.3">
      <c r="A386" s="424" t="s">
        <v>339</v>
      </c>
      <c r="B386" s="425" t="s">
        <v>340</v>
      </c>
      <c r="C386" s="426">
        <f>SUBTOTAL(9,C387:C398)</f>
        <v>0</v>
      </c>
      <c r="D386" s="426">
        <f>SUBTOTAL(9,D387:D398)</f>
        <v>6000000</v>
      </c>
      <c r="E386" s="426">
        <f>SUBTOTAL(9,E387:E398)</f>
        <v>0</v>
      </c>
      <c r="F386" s="426">
        <f>G386-D386</f>
        <v>-6000000</v>
      </c>
      <c r="G386" s="426">
        <f>SUBTOTAL(9,G387:G398)</f>
        <v>0</v>
      </c>
      <c r="H386" s="427" t="str">
        <f>IF(C386&lt;&gt;0,E386/C386,"-")</f>
        <v>-</v>
      </c>
      <c r="I386" s="428">
        <f>IF(D386&lt;&gt;0,E386/D386,"-")</f>
        <v>0</v>
      </c>
      <c r="J386" s="20">
        <f>SUBTOTAL(9,J387:J398)</f>
        <v>3000000</v>
      </c>
      <c r="K386" s="20">
        <f>SUBTOTAL(9,K387:K398)</f>
        <v>0</v>
      </c>
      <c r="L386" s="20">
        <f>SUBTOTAL(9,L387:L398)</f>
        <v>0</v>
      </c>
    </row>
    <row r="387" spans="1:12" ht="30" hidden="1" customHeight="1" x14ac:dyDescent="0.3">
      <c r="A387" s="429"/>
      <c r="B387" s="430"/>
      <c r="C387" s="431"/>
      <c r="D387" s="432"/>
      <c r="E387" s="432"/>
      <c r="F387" s="432"/>
      <c r="G387" s="433"/>
      <c r="H387" s="434"/>
      <c r="I387" s="435"/>
      <c r="J387" s="13"/>
      <c r="K387" s="13"/>
      <c r="L387" s="13"/>
    </row>
    <row r="388" spans="1:12" ht="18" customHeight="1" x14ac:dyDescent="0.3">
      <c r="A388" s="436" t="s">
        <v>1</v>
      </c>
      <c r="B388" s="437" t="s">
        <v>177</v>
      </c>
      <c r="C388" s="432">
        <f>SUBTOTAL(9,C389:C397)</f>
        <v>0</v>
      </c>
      <c r="D388" s="432">
        <f>SUBTOTAL(9,D389:D397)</f>
        <v>6000000</v>
      </c>
      <c r="E388" s="432">
        <f>SUBTOTAL(9,E389:E397)</f>
        <v>0</v>
      </c>
      <c r="F388" s="432">
        <f>G388-D388</f>
        <v>-6000000</v>
      </c>
      <c r="G388" s="432">
        <f>SUBTOTAL(9,G389:G397)</f>
        <v>0</v>
      </c>
      <c r="H388" s="438" t="str">
        <f>IF(C388&lt;&gt;0,E388/C388,"-")</f>
        <v>-</v>
      </c>
      <c r="I388" s="439">
        <f>IF(D388&lt;&gt;0,E388/D388,"-")</f>
        <v>0</v>
      </c>
      <c r="J388" s="21">
        <f>SUBTOTAL(9,J389:J397)</f>
        <v>3000000</v>
      </c>
      <c r="K388" s="21">
        <f>SUBTOTAL(9,K389:K397)</f>
        <v>0</v>
      </c>
      <c r="L388" s="21">
        <f>SUBTOTAL(9,L389:L397)</f>
        <v>0</v>
      </c>
    </row>
    <row r="389" spans="1:12" ht="30" hidden="1" customHeight="1" x14ac:dyDescent="0.3">
      <c r="A389" s="429"/>
      <c r="B389" s="430"/>
      <c r="C389" s="431"/>
      <c r="D389" s="440"/>
      <c r="E389" s="440"/>
      <c r="F389" s="440"/>
      <c r="G389" s="433"/>
      <c r="H389" s="434"/>
      <c r="I389" s="435"/>
      <c r="J389" s="13"/>
      <c r="K389" s="13"/>
      <c r="L389" s="13"/>
    </row>
    <row r="390" spans="1:12" ht="18" customHeight="1" x14ac:dyDescent="0.3">
      <c r="A390" s="441" t="s">
        <v>12</v>
      </c>
      <c r="B390" s="442" t="s">
        <v>190</v>
      </c>
      <c r="C390" s="440">
        <f>SUBTOTAL(9,C391:C396)</f>
        <v>0</v>
      </c>
      <c r="D390" s="440">
        <f>SUBTOTAL(9,D391:D396)</f>
        <v>6000000</v>
      </c>
      <c r="E390" s="440">
        <f>SUBTOTAL(9,E391:E396)</f>
        <v>0</v>
      </c>
      <c r="F390" s="440">
        <f>G390-D390</f>
        <v>-6000000</v>
      </c>
      <c r="G390" s="440">
        <f>SUBTOTAL(9,G391:G396)</f>
        <v>0</v>
      </c>
      <c r="H390" s="443" t="str">
        <f>IF(C390&lt;&gt;0,E390/C390,"-")</f>
        <v>-</v>
      </c>
      <c r="I390" s="444">
        <f>IF(D390&lt;&gt;0,E390/D390,"-")</f>
        <v>0</v>
      </c>
      <c r="J390" s="18">
        <f>SUBTOTAL(9,J391:J396)</f>
        <v>3000000</v>
      </c>
      <c r="K390" s="18">
        <f>SUBTOTAL(9,K391:K396)</f>
        <v>0</v>
      </c>
      <c r="L390" s="18">
        <f>SUBTOTAL(9,L391:L396)</f>
        <v>0</v>
      </c>
    </row>
    <row r="391" spans="1:12" ht="22.5" hidden="1" customHeight="1" x14ac:dyDescent="0.3">
      <c r="A391" s="429"/>
      <c r="B391" s="430"/>
      <c r="C391" s="431"/>
      <c r="D391" s="440"/>
      <c r="E391" s="440"/>
      <c r="F391" s="440"/>
      <c r="G391" s="440"/>
      <c r="H391" s="443"/>
      <c r="I391" s="444"/>
      <c r="J391" s="70"/>
      <c r="K391" s="70"/>
      <c r="L391" s="70"/>
    </row>
    <row r="392" spans="1:12" ht="18" customHeight="1" x14ac:dyDescent="0.3">
      <c r="A392" s="441" t="s">
        <v>34</v>
      </c>
      <c r="B392" s="442" t="s">
        <v>174</v>
      </c>
      <c r="C392" s="440">
        <f>SUBTOTAL(9,C393:C395)</f>
        <v>0</v>
      </c>
      <c r="D392" s="440">
        <f>SUBTOTAL(9,D393:D395)</f>
        <v>6000000</v>
      </c>
      <c r="E392" s="440">
        <f>SUBTOTAL(9,E393:E395)</f>
        <v>0</v>
      </c>
      <c r="F392" s="440">
        <f>G392-D392</f>
        <v>-6000000</v>
      </c>
      <c r="G392" s="440">
        <f>SUBTOTAL(9,G393:G395)</f>
        <v>0</v>
      </c>
      <c r="H392" s="443" t="str">
        <f>IF(C392&lt;&gt;0,E392/C392,"-")</f>
        <v>-</v>
      </c>
      <c r="I392" s="444">
        <f>IF(D392&lt;&gt;0,E392/D392,"-")</f>
        <v>0</v>
      </c>
      <c r="J392" s="70">
        <f>SUBTOTAL(9,J393:J395)</f>
        <v>3000000</v>
      </c>
      <c r="K392" s="70">
        <f>SUBTOTAL(9,K393:K395)</f>
        <v>0</v>
      </c>
      <c r="L392" s="70">
        <f>SUBTOTAL(9,L393:L395)</f>
        <v>0</v>
      </c>
    </row>
    <row r="393" spans="1:12" ht="30" hidden="1" customHeight="1" x14ac:dyDescent="0.3">
      <c r="A393" s="429"/>
      <c r="B393" s="430"/>
      <c r="C393" s="431"/>
      <c r="D393" s="431"/>
      <c r="E393" s="431"/>
      <c r="F393" s="431"/>
      <c r="G393" s="433"/>
      <c r="H393" s="434"/>
      <c r="I393" s="435"/>
      <c r="J393" s="13"/>
      <c r="K393" s="13"/>
      <c r="L393" s="13"/>
    </row>
    <row r="394" spans="1:12" ht="15" customHeight="1" x14ac:dyDescent="0.3">
      <c r="A394" s="446" t="s">
        <v>90</v>
      </c>
      <c r="B394" s="447" t="s">
        <v>212</v>
      </c>
      <c r="C394" s="232">
        <v>0</v>
      </c>
      <c r="D394" s="232">
        <v>6000000</v>
      </c>
      <c r="E394" s="232">
        <v>0</v>
      </c>
      <c r="F394" s="232">
        <f>G394-D394</f>
        <v>-6000000</v>
      </c>
      <c r="G394" s="232"/>
      <c r="H394" s="448" t="str">
        <f>IF(C394&lt;&gt;0,0/C394,"-")</f>
        <v>-</v>
      </c>
      <c r="I394" s="449">
        <f>IF(D394&lt;&gt;0,E394/D394,"-")</f>
        <v>0</v>
      </c>
      <c r="J394" s="3">
        <v>3000000</v>
      </c>
      <c r="K394" s="24">
        <v>0</v>
      </c>
      <c r="L394" s="24">
        <v>0</v>
      </c>
    </row>
    <row r="395" spans="1:12" hidden="1" x14ac:dyDescent="0.3">
      <c r="A395" s="429"/>
      <c r="B395" s="430"/>
      <c r="C395" s="431"/>
      <c r="D395" s="232"/>
      <c r="E395" s="232"/>
      <c r="F395" s="232"/>
      <c r="G395" s="232"/>
      <c r="H395" s="448"/>
      <c r="I395" s="449"/>
      <c r="J395" s="3"/>
      <c r="K395" s="3"/>
      <c r="L395" s="3"/>
    </row>
    <row r="396" spans="1:12" hidden="1" x14ac:dyDescent="0.3">
      <c r="A396" s="429"/>
      <c r="B396" s="430"/>
      <c r="C396" s="431"/>
      <c r="D396" s="431"/>
      <c r="E396" s="431"/>
      <c r="F396" s="431"/>
      <c r="G396" s="433"/>
      <c r="H396" s="434"/>
      <c r="I396" s="435"/>
      <c r="J396" s="13"/>
      <c r="K396" s="13"/>
      <c r="L396" s="13"/>
    </row>
    <row r="397" spans="1:12" ht="20.100000000000001" hidden="1" customHeight="1" x14ac:dyDescent="0.3">
      <c r="A397" s="429"/>
      <c r="B397" s="430"/>
      <c r="C397" s="431"/>
      <c r="D397" s="431"/>
      <c r="E397" s="431"/>
      <c r="F397" s="431"/>
      <c r="G397" s="433"/>
      <c r="H397" s="434"/>
      <c r="I397" s="435"/>
      <c r="J397" s="13"/>
      <c r="K397" s="13"/>
      <c r="L397" s="13"/>
    </row>
    <row r="398" spans="1:12" ht="20.100000000000001" hidden="1" customHeight="1" x14ac:dyDescent="0.3">
      <c r="A398" s="429"/>
      <c r="B398" s="430"/>
      <c r="C398" s="431"/>
      <c r="D398" s="431"/>
      <c r="E398" s="431"/>
      <c r="F398" s="431"/>
      <c r="G398" s="433"/>
      <c r="H398" s="434"/>
      <c r="I398" s="435"/>
      <c r="J398" s="13"/>
      <c r="K398" s="13"/>
      <c r="L398" s="13"/>
    </row>
    <row r="399" spans="1:12" ht="20.100000000000001" hidden="1" customHeight="1" x14ac:dyDescent="0.3">
      <c r="A399" s="429"/>
      <c r="B399" s="430"/>
      <c r="C399" s="431"/>
      <c r="D399" s="431"/>
      <c r="E399" s="431"/>
      <c r="F399" s="431"/>
      <c r="G399" s="433"/>
      <c r="H399" s="434"/>
      <c r="I399" s="435"/>
      <c r="J399" s="13"/>
      <c r="K399" s="13"/>
      <c r="L399" s="13"/>
    </row>
    <row r="400" spans="1:12" ht="18" customHeight="1" x14ac:dyDescent="0.3">
      <c r="A400" s="346" t="s">
        <v>274</v>
      </c>
      <c r="B400" s="347" t="s">
        <v>275</v>
      </c>
      <c r="C400" s="331">
        <f>SUBTOTAL(9,C401:C415)</f>
        <v>0</v>
      </c>
      <c r="D400" s="331">
        <f>SUBTOTAL(9,D401:D415)</f>
        <v>50000</v>
      </c>
      <c r="E400" s="331">
        <f>SUBTOTAL(9,E401:E415)</f>
        <v>45417.63</v>
      </c>
      <c r="F400" s="331">
        <f>G400-D400</f>
        <v>-50000</v>
      </c>
      <c r="G400" s="331">
        <f>SUBTOTAL(9,G401:G415)</f>
        <v>0</v>
      </c>
      <c r="H400" s="417" t="str">
        <f>IF(C400&lt;&gt;0,E400/C400,"-")</f>
        <v>-</v>
      </c>
      <c r="I400" s="418">
        <f>IF(D400&lt;&gt;0,E400/D400,"-")</f>
        <v>0.90835259999999995</v>
      </c>
      <c r="J400" s="17">
        <f>SUBTOTAL(9,J401:J415)</f>
        <v>50000</v>
      </c>
      <c r="K400" s="17">
        <f>SUBTOTAL(9,K401:K415)</f>
        <v>300000</v>
      </c>
      <c r="L400" s="17">
        <f>SUBTOTAL(9,L401:L415)</f>
        <v>0</v>
      </c>
    </row>
    <row r="401" spans="1:12" ht="30" hidden="1" customHeight="1" x14ac:dyDescent="0.3">
      <c r="A401" s="429"/>
      <c r="B401" s="430"/>
      <c r="C401" s="431"/>
      <c r="D401" s="426"/>
      <c r="E401" s="426"/>
      <c r="F401" s="426"/>
      <c r="G401" s="433"/>
      <c r="H401" s="434"/>
      <c r="I401" s="435"/>
      <c r="J401" s="13"/>
      <c r="K401" s="13"/>
      <c r="L401" s="13"/>
    </row>
    <row r="402" spans="1:12" ht="18" customHeight="1" x14ac:dyDescent="0.3">
      <c r="A402" s="424" t="s">
        <v>341</v>
      </c>
      <c r="B402" s="425" t="s">
        <v>342</v>
      </c>
      <c r="C402" s="426">
        <f>SUBTOTAL(9,C403:C414)</f>
        <v>0</v>
      </c>
      <c r="D402" s="426">
        <f>SUBTOTAL(9,D403:D414)</f>
        <v>50000</v>
      </c>
      <c r="E402" s="426">
        <f>SUBTOTAL(9,E403:E414)</f>
        <v>45417.63</v>
      </c>
      <c r="F402" s="426">
        <f>G402-D402</f>
        <v>-50000</v>
      </c>
      <c r="G402" s="426">
        <f>SUBTOTAL(9,G403:G414)</f>
        <v>0</v>
      </c>
      <c r="H402" s="427" t="str">
        <f>IF(C402&lt;&gt;0,E402/C402,"-")</f>
        <v>-</v>
      </c>
      <c r="I402" s="428">
        <f>IF(D402&lt;&gt;0,E402/D402,"-")</f>
        <v>0.90835259999999995</v>
      </c>
      <c r="J402" s="20">
        <f>SUBTOTAL(9,J403:J414)</f>
        <v>50000</v>
      </c>
      <c r="K402" s="20">
        <f>SUBTOTAL(9,K403:K414)</f>
        <v>300000</v>
      </c>
      <c r="L402" s="20">
        <f>SUBTOTAL(9,L403:L414)</f>
        <v>0</v>
      </c>
    </row>
    <row r="403" spans="1:12" ht="30" hidden="1" customHeight="1" x14ac:dyDescent="0.3">
      <c r="A403" s="429"/>
      <c r="B403" s="430"/>
      <c r="C403" s="431"/>
      <c r="D403" s="432"/>
      <c r="E403" s="432"/>
      <c r="F403" s="432"/>
      <c r="G403" s="433"/>
      <c r="H403" s="434"/>
      <c r="I403" s="435"/>
      <c r="J403" s="13"/>
      <c r="K403" s="13"/>
      <c r="L403" s="13"/>
    </row>
    <row r="404" spans="1:12" ht="18" customHeight="1" x14ac:dyDescent="0.3">
      <c r="A404" s="436" t="s">
        <v>1</v>
      </c>
      <c r="B404" s="437" t="s">
        <v>177</v>
      </c>
      <c r="C404" s="432">
        <f>SUBTOTAL(9,C405:C413)</f>
        <v>0</v>
      </c>
      <c r="D404" s="432">
        <f>SUBTOTAL(9,D405:D413)</f>
        <v>50000</v>
      </c>
      <c r="E404" s="432">
        <f>SUBTOTAL(9,E405:E413)</f>
        <v>45417.63</v>
      </c>
      <c r="F404" s="432">
        <f>G404-D404</f>
        <v>-50000</v>
      </c>
      <c r="G404" s="432">
        <f>SUBTOTAL(9,G405:G413)</f>
        <v>0</v>
      </c>
      <c r="H404" s="438" t="str">
        <f>IF(C404&lt;&gt;0,E404/C404,"-")</f>
        <v>-</v>
      </c>
      <c r="I404" s="439">
        <f>IF(D404&lt;&gt;0,E404/D404,"-")</f>
        <v>0.90835259999999995</v>
      </c>
      <c r="J404" s="21">
        <f>SUBTOTAL(9,J405:J413)</f>
        <v>50000</v>
      </c>
      <c r="K404" s="21">
        <f>SUBTOTAL(9,K405:K413)</f>
        <v>300000</v>
      </c>
      <c r="L404" s="21">
        <f>SUBTOTAL(9,L405:L413)</f>
        <v>0</v>
      </c>
    </row>
    <row r="405" spans="1:12" ht="30" hidden="1" customHeight="1" x14ac:dyDescent="0.3">
      <c r="A405" s="429"/>
      <c r="B405" s="430"/>
      <c r="C405" s="431"/>
      <c r="D405" s="440"/>
      <c r="E405" s="440"/>
      <c r="F405" s="440"/>
      <c r="G405" s="433"/>
      <c r="H405" s="434"/>
      <c r="I405" s="435"/>
      <c r="J405" s="13"/>
      <c r="K405" s="13"/>
      <c r="L405" s="13"/>
    </row>
    <row r="406" spans="1:12" ht="18" customHeight="1" x14ac:dyDescent="0.3">
      <c r="A406" s="441" t="s">
        <v>12</v>
      </c>
      <c r="B406" s="442" t="s">
        <v>190</v>
      </c>
      <c r="C406" s="440">
        <f>SUBTOTAL(9,C407:C412)</f>
        <v>0</v>
      </c>
      <c r="D406" s="440">
        <f>SUBTOTAL(9,D407:D412)</f>
        <v>50000</v>
      </c>
      <c r="E406" s="440">
        <f>SUBTOTAL(9,E407:E412)</f>
        <v>45417.63</v>
      </c>
      <c r="F406" s="440">
        <f>G406-D406</f>
        <v>-50000</v>
      </c>
      <c r="G406" s="440">
        <f>SUBTOTAL(9,G407:G412)</f>
        <v>0</v>
      </c>
      <c r="H406" s="443" t="str">
        <f>IF(C406&lt;&gt;0,E406/C406,"-")</f>
        <v>-</v>
      </c>
      <c r="I406" s="444">
        <f>IF(D406&lt;&gt;0,E406/D406,"-")</f>
        <v>0.90835259999999995</v>
      </c>
      <c r="J406" s="18">
        <f>SUBTOTAL(9,J407:J412)</f>
        <v>50000</v>
      </c>
      <c r="K406" s="18">
        <f>SUBTOTAL(9,K407:K412)</f>
        <v>300000</v>
      </c>
      <c r="L406" s="18">
        <f>SUBTOTAL(9,L407:L412)</f>
        <v>0</v>
      </c>
    </row>
    <row r="407" spans="1:12" ht="22.5" hidden="1" customHeight="1" x14ac:dyDescent="0.3">
      <c r="A407" s="429"/>
      <c r="B407" s="430"/>
      <c r="C407" s="431"/>
      <c r="D407" s="440"/>
      <c r="E407" s="440"/>
      <c r="F407" s="440"/>
      <c r="G407" s="440"/>
      <c r="H407" s="443"/>
      <c r="I407" s="444"/>
      <c r="J407" s="70"/>
      <c r="K407" s="70"/>
      <c r="L407" s="70"/>
    </row>
    <row r="408" spans="1:12" ht="18" customHeight="1" x14ac:dyDescent="0.3">
      <c r="A408" s="441" t="s">
        <v>34</v>
      </c>
      <c r="B408" s="442" t="s">
        <v>174</v>
      </c>
      <c r="C408" s="440">
        <f>SUBTOTAL(9,C409:C411)</f>
        <v>0</v>
      </c>
      <c r="D408" s="440">
        <f>SUBTOTAL(9,D409:D411)</f>
        <v>50000</v>
      </c>
      <c r="E408" s="440">
        <f>SUBTOTAL(9,E409:E411)</f>
        <v>45417.63</v>
      </c>
      <c r="F408" s="440">
        <f>G408-D408</f>
        <v>-50000</v>
      </c>
      <c r="G408" s="440">
        <f>SUBTOTAL(9,G409:G411)</f>
        <v>0</v>
      </c>
      <c r="H408" s="443" t="str">
        <f>IF(C408&lt;&gt;0,E408/C408,"-")</f>
        <v>-</v>
      </c>
      <c r="I408" s="444">
        <f>IF(D408&lt;&gt;0,E408/D408,"-")</f>
        <v>0.90835259999999995</v>
      </c>
      <c r="J408" s="70">
        <f>SUBTOTAL(9,J409:J411)</f>
        <v>50000</v>
      </c>
      <c r="K408" s="70">
        <f>SUBTOTAL(9,K409:K411)</f>
        <v>300000</v>
      </c>
      <c r="L408" s="70">
        <f>SUBTOTAL(9,L409:L411)</f>
        <v>0</v>
      </c>
    </row>
    <row r="409" spans="1:12" ht="30" hidden="1" customHeight="1" x14ac:dyDescent="0.3">
      <c r="A409" s="429"/>
      <c r="B409" s="430"/>
      <c r="C409" s="431"/>
      <c r="D409" s="431"/>
      <c r="E409" s="431"/>
      <c r="F409" s="431"/>
      <c r="G409" s="433"/>
      <c r="H409" s="434"/>
      <c r="I409" s="435"/>
      <c r="J409" s="13"/>
      <c r="K409" s="13"/>
      <c r="L409" s="13"/>
    </row>
    <row r="410" spans="1:12" ht="15" customHeight="1" x14ac:dyDescent="0.3">
      <c r="A410" s="446" t="s">
        <v>91</v>
      </c>
      <c r="B410" s="447" t="s">
        <v>193</v>
      </c>
      <c r="C410" s="232">
        <v>0</v>
      </c>
      <c r="D410" s="232">
        <v>50000</v>
      </c>
      <c r="E410" s="232">
        <v>45417.63</v>
      </c>
      <c r="F410" s="232">
        <f>G410-D410</f>
        <v>-50000</v>
      </c>
      <c r="G410" s="232"/>
      <c r="H410" s="448" t="str">
        <f>IF(C410&lt;&gt;0,0/C410,"-")</f>
        <v>-</v>
      </c>
      <c r="I410" s="449">
        <f>IF(D410&lt;&gt;0,E410/D410,"-")</f>
        <v>0.90835259999999995</v>
      </c>
      <c r="J410" s="3">
        <v>50000</v>
      </c>
      <c r="K410" s="24">
        <v>300000</v>
      </c>
      <c r="L410" s="24">
        <v>0</v>
      </c>
    </row>
    <row r="411" spans="1:12" hidden="1" x14ac:dyDescent="0.3">
      <c r="A411" s="429"/>
      <c r="B411" s="430"/>
      <c r="C411" s="431"/>
      <c r="D411" s="232"/>
      <c r="E411" s="232"/>
      <c r="F411" s="232"/>
      <c r="G411" s="232"/>
      <c r="H411" s="448"/>
      <c r="I411" s="449"/>
      <c r="J411" s="3"/>
      <c r="K411" s="3"/>
      <c r="L411" s="3"/>
    </row>
    <row r="412" spans="1:12" hidden="1" x14ac:dyDescent="0.3">
      <c r="A412" s="429"/>
      <c r="B412" s="430"/>
      <c r="C412" s="431"/>
      <c r="D412" s="431"/>
      <c r="E412" s="431"/>
      <c r="F412" s="431"/>
      <c r="G412" s="433"/>
      <c r="H412" s="434"/>
      <c r="I412" s="435"/>
      <c r="J412" s="13"/>
      <c r="K412" s="13"/>
      <c r="L412" s="13"/>
    </row>
    <row r="413" spans="1:12" ht="20.100000000000001" hidden="1" customHeight="1" x14ac:dyDescent="0.3">
      <c r="A413" s="429"/>
      <c r="B413" s="430"/>
      <c r="C413" s="431"/>
      <c r="D413" s="431"/>
      <c r="E413" s="431"/>
      <c r="F413" s="431"/>
      <c r="G413" s="433"/>
      <c r="H413" s="434"/>
      <c r="I413" s="435"/>
      <c r="J413" s="13"/>
      <c r="K413" s="13"/>
      <c r="L413" s="13"/>
    </row>
    <row r="414" spans="1:12" ht="20.100000000000001" hidden="1" customHeight="1" x14ac:dyDescent="0.3">
      <c r="A414" s="429"/>
      <c r="B414" s="430"/>
      <c r="C414" s="431"/>
      <c r="D414" s="431"/>
      <c r="E414" s="431"/>
      <c r="F414" s="431"/>
      <c r="G414" s="433"/>
      <c r="H414" s="434"/>
      <c r="I414" s="435"/>
      <c r="J414" s="13"/>
      <c r="K414" s="13"/>
      <c r="L414" s="13"/>
    </row>
    <row r="415" spans="1:12" ht="20.100000000000001" hidden="1" customHeight="1" x14ac:dyDescent="0.3">
      <c r="A415" s="429"/>
      <c r="B415" s="430"/>
      <c r="C415" s="431"/>
      <c r="D415" s="431"/>
      <c r="E415" s="431"/>
      <c r="F415" s="431"/>
      <c r="G415" s="433"/>
      <c r="H415" s="434"/>
      <c r="I415" s="435"/>
      <c r="J415" s="13"/>
      <c r="K415" s="13"/>
      <c r="L415" s="13"/>
    </row>
    <row r="416" spans="1:12" ht="18" customHeight="1" x14ac:dyDescent="0.3">
      <c r="A416" s="346" t="s">
        <v>278</v>
      </c>
      <c r="B416" s="347" t="s">
        <v>279</v>
      </c>
      <c r="C416" s="331">
        <f>SUBTOTAL(9,C417:C431)</f>
        <v>0</v>
      </c>
      <c r="D416" s="331">
        <f>SUBTOTAL(9,D417:D431)</f>
        <v>700000</v>
      </c>
      <c r="E416" s="331">
        <f>SUBTOTAL(9,E417:E431)</f>
        <v>0</v>
      </c>
      <c r="F416" s="331">
        <f>G416-D416</f>
        <v>-700000</v>
      </c>
      <c r="G416" s="331">
        <f>SUBTOTAL(9,G417:G431)</f>
        <v>0</v>
      </c>
      <c r="H416" s="417" t="str">
        <f>IF(C416&lt;&gt;0,E416/C416,"-")</f>
        <v>-</v>
      </c>
      <c r="I416" s="418">
        <f>IF(D416&lt;&gt;0,E416/D416,"-")</f>
        <v>0</v>
      </c>
      <c r="J416" s="17">
        <f>SUBTOTAL(9,J417:J431)</f>
        <v>200000</v>
      </c>
      <c r="K416" s="17">
        <f>SUBTOTAL(9,K417:K431)</f>
        <v>0</v>
      </c>
      <c r="L416" s="17">
        <f>SUBTOTAL(9,L417:L431)</f>
        <v>0</v>
      </c>
    </row>
    <row r="417" spans="1:12" ht="30" hidden="1" customHeight="1" x14ac:dyDescent="0.3">
      <c r="A417" s="429"/>
      <c r="B417" s="430"/>
      <c r="C417" s="431"/>
      <c r="D417" s="426"/>
      <c r="E417" s="426"/>
      <c r="F417" s="426"/>
      <c r="G417" s="433"/>
      <c r="H417" s="434"/>
      <c r="I417" s="435"/>
      <c r="J417" s="13"/>
      <c r="K417" s="13"/>
      <c r="L417" s="13"/>
    </row>
    <row r="418" spans="1:12" ht="18" customHeight="1" x14ac:dyDescent="0.3">
      <c r="A418" s="424" t="s">
        <v>343</v>
      </c>
      <c r="B418" s="425" t="s">
        <v>344</v>
      </c>
      <c r="C418" s="426">
        <f>SUBTOTAL(9,C419:C430)</f>
        <v>0</v>
      </c>
      <c r="D418" s="426">
        <f>SUBTOTAL(9,D419:D430)</f>
        <v>700000</v>
      </c>
      <c r="E418" s="426">
        <f>SUBTOTAL(9,E419:E430)</f>
        <v>0</v>
      </c>
      <c r="F418" s="426">
        <f>G418-D418</f>
        <v>-700000</v>
      </c>
      <c r="G418" s="426">
        <f>SUBTOTAL(9,G419:G430)</f>
        <v>0</v>
      </c>
      <c r="H418" s="427" t="str">
        <f>IF(C418&lt;&gt;0,E418/C418,"-")</f>
        <v>-</v>
      </c>
      <c r="I418" s="428">
        <f>IF(D418&lt;&gt;0,E418/D418,"-")</f>
        <v>0</v>
      </c>
      <c r="J418" s="20">
        <f>SUBTOTAL(9,J419:J430)</f>
        <v>200000</v>
      </c>
      <c r="K418" s="20">
        <f>SUBTOTAL(9,K419:K430)</f>
        <v>0</v>
      </c>
      <c r="L418" s="20">
        <f>SUBTOTAL(9,L419:L430)</f>
        <v>0</v>
      </c>
    </row>
    <row r="419" spans="1:12" ht="30" hidden="1" customHeight="1" x14ac:dyDescent="0.3">
      <c r="A419" s="429"/>
      <c r="B419" s="430"/>
      <c r="C419" s="431"/>
      <c r="D419" s="432"/>
      <c r="E419" s="432"/>
      <c r="F419" s="432"/>
      <c r="G419" s="433"/>
      <c r="H419" s="434"/>
      <c r="I419" s="435"/>
      <c r="J419" s="13"/>
      <c r="K419" s="13"/>
      <c r="L419" s="13"/>
    </row>
    <row r="420" spans="1:12" ht="18" customHeight="1" x14ac:dyDescent="0.3">
      <c r="A420" s="436" t="s">
        <v>1</v>
      </c>
      <c r="B420" s="437" t="s">
        <v>177</v>
      </c>
      <c r="C420" s="432">
        <f>SUBTOTAL(9,C421:C429)</f>
        <v>0</v>
      </c>
      <c r="D420" s="432">
        <f>SUBTOTAL(9,D421:D429)</f>
        <v>700000</v>
      </c>
      <c r="E420" s="432">
        <f>SUBTOTAL(9,E421:E429)</f>
        <v>0</v>
      </c>
      <c r="F420" s="432">
        <f>G420-D420</f>
        <v>-700000</v>
      </c>
      <c r="G420" s="432">
        <f>SUBTOTAL(9,G421:G429)</f>
        <v>0</v>
      </c>
      <c r="H420" s="438" t="str">
        <f>IF(C420&lt;&gt;0,E420/C420,"-")</f>
        <v>-</v>
      </c>
      <c r="I420" s="439">
        <f>IF(D420&lt;&gt;0,E420/D420,"-")</f>
        <v>0</v>
      </c>
      <c r="J420" s="21">
        <f>SUBTOTAL(9,J421:J429)</f>
        <v>200000</v>
      </c>
      <c r="K420" s="21">
        <f>SUBTOTAL(9,K421:K429)</f>
        <v>0</v>
      </c>
      <c r="L420" s="21">
        <f>SUBTOTAL(9,L421:L429)</f>
        <v>0</v>
      </c>
    </row>
    <row r="421" spans="1:12" ht="30" hidden="1" customHeight="1" x14ac:dyDescent="0.3">
      <c r="A421" s="429"/>
      <c r="B421" s="430"/>
      <c r="C421" s="431"/>
      <c r="D421" s="440"/>
      <c r="E421" s="440"/>
      <c r="F421" s="440"/>
      <c r="G421" s="433"/>
      <c r="H421" s="434"/>
      <c r="I421" s="435"/>
      <c r="J421" s="13"/>
      <c r="K421" s="13"/>
      <c r="L421" s="13"/>
    </row>
    <row r="422" spans="1:12" ht="18" customHeight="1" x14ac:dyDescent="0.3">
      <c r="A422" s="441" t="s">
        <v>12</v>
      </c>
      <c r="B422" s="442" t="s">
        <v>190</v>
      </c>
      <c r="C422" s="440">
        <f>SUBTOTAL(9,C423:C428)</f>
        <v>0</v>
      </c>
      <c r="D422" s="440">
        <f>SUBTOTAL(9,D423:D428)</f>
        <v>700000</v>
      </c>
      <c r="E422" s="440">
        <f>SUBTOTAL(9,E423:E428)</f>
        <v>0</v>
      </c>
      <c r="F422" s="440">
        <f>G422-D422</f>
        <v>-700000</v>
      </c>
      <c r="G422" s="440">
        <f>SUBTOTAL(9,G423:G428)</f>
        <v>0</v>
      </c>
      <c r="H422" s="443" t="str">
        <f>IF(C422&lt;&gt;0,E422/C422,"-")</f>
        <v>-</v>
      </c>
      <c r="I422" s="444">
        <f>IF(D422&lt;&gt;0,E422/D422,"-")</f>
        <v>0</v>
      </c>
      <c r="J422" s="18">
        <f>SUBTOTAL(9,J423:J428)</f>
        <v>200000</v>
      </c>
      <c r="K422" s="18">
        <f>SUBTOTAL(9,K423:K428)</f>
        <v>0</v>
      </c>
      <c r="L422" s="18">
        <f>SUBTOTAL(9,L423:L428)</f>
        <v>0</v>
      </c>
    </row>
    <row r="423" spans="1:12" ht="22.5" hidden="1" customHeight="1" x14ac:dyDescent="0.3">
      <c r="A423" s="429"/>
      <c r="B423" s="430"/>
      <c r="C423" s="431"/>
      <c r="D423" s="440"/>
      <c r="E423" s="440"/>
      <c r="F423" s="440"/>
      <c r="G423" s="440"/>
      <c r="H423" s="443"/>
      <c r="I423" s="444"/>
      <c r="J423" s="70"/>
      <c r="K423" s="70"/>
      <c r="L423" s="70"/>
    </row>
    <row r="424" spans="1:12" ht="18" customHeight="1" x14ac:dyDescent="0.3">
      <c r="A424" s="441" t="s">
        <v>34</v>
      </c>
      <c r="B424" s="442" t="s">
        <v>174</v>
      </c>
      <c r="C424" s="440">
        <f>SUBTOTAL(9,C425:C427)</f>
        <v>0</v>
      </c>
      <c r="D424" s="440">
        <f>SUBTOTAL(9,D425:D427)</f>
        <v>700000</v>
      </c>
      <c r="E424" s="440">
        <f>SUBTOTAL(9,E425:E427)</f>
        <v>0</v>
      </c>
      <c r="F424" s="440">
        <f>G424-D424</f>
        <v>-700000</v>
      </c>
      <c r="G424" s="440">
        <f>SUBTOTAL(9,G425:G427)</f>
        <v>0</v>
      </c>
      <c r="H424" s="443" t="str">
        <f>IF(C424&lt;&gt;0,E424/C424,"-")</f>
        <v>-</v>
      </c>
      <c r="I424" s="444">
        <f>IF(D424&lt;&gt;0,E424/D424,"-")</f>
        <v>0</v>
      </c>
      <c r="J424" s="70">
        <f>SUBTOTAL(9,J425:J427)</f>
        <v>200000</v>
      </c>
      <c r="K424" s="70">
        <f>SUBTOTAL(9,K425:K427)</f>
        <v>0</v>
      </c>
      <c r="L424" s="70">
        <f>SUBTOTAL(9,L425:L427)</f>
        <v>0</v>
      </c>
    </row>
    <row r="425" spans="1:12" ht="30" hidden="1" customHeight="1" x14ac:dyDescent="0.3">
      <c r="A425" s="429"/>
      <c r="B425" s="430"/>
      <c r="C425" s="431"/>
      <c r="D425" s="431"/>
      <c r="E425" s="431"/>
      <c r="F425" s="431"/>
      <c r="G425" s="433"/>
      <c r="H425" s="434"/>
      <c r="I425" s="435"/>
      <c r="J425" s="13"/>
      <c r="K425" s="13"/>
      <c r="L425" s="13"/>
    </row>
    <row r="426" spans="1:12" ht="15" customHeight="1" x14ac:dyDescent="0.3">
      <c r="A426" s="502" t="s">
        <v>91</v>
      </c>
      <c r="B426" s="503" t="s">
        <v>193</v>
      </c>
      <c r="C426" s="504">
        <v>0</v>
      </c>
      <c r="D426" s="504">
        <v>700000</v>
      </c>
      <c r="E426" s="504">
        <v>0</v>
      </c>
      <c r="F426" s="504">
        <f>G426-D426</f>
        <v>-700000</v>
      </c>
      <c r="G426" s="504"/>
      <c r="H426" s="505" t="str">
        <f>IF(C426&lt;&gt;0,0/C426,"-")</f>
        <v>-</v>
      </c>
      <c r="I426" s="506">
        <f>IF(D426&lt;&gt;0,E426/D426,"-")</f>
        <v>0</v>
      </c>
      <c r="J426" s="3">
        <v>200000</v>
      </c>
      <c r="K426" s="24">
        <v>0</v>
      </c>
      <c r="L426" s="24">
        <v>0</v>
      </c>
    </row>
    <row r="427" spans="1:12" hidden="1" x14ac:dyDescent="0.3">
      <c r="A427" s="102"/>
      <c r="B427" s="103"/>
      <c r="C427" s="104"/>
      <c r="D427" s="136"/>
      <c r="E427" s="136"/>
      <c r="F427" s="136"/>
      <c r="G427" s="136"/>
      <c r="H427" s="445"/>
      <c r="I427" s="137"/>
      <c r="J427" s="3"/>
      <c r="K427" s="3"/>
      <c r="L427" s="3"/>
    </row>
    <row r="428" spans="1:12" hidden="1" x14ac:dyDescent="0.3">
      <c r="A428" s="102"/>
      <c r="B428" s="103"/>
      <c r="C428" s="104"/>
      <c r="D428" s="104"/>
      <c r="E428" s="104"/>
      <c r="F428" s="104"/>
      <c r="G428" s="89"/>
      <c r="H428" s="90"/>
      <c r="I428" s="91"/>
      <c r="J428" s="13"/>
      <c r="K428" s="13"/>
      <c r="L428" s="13"/>
    </row>
    <row r="429" spans="1:12" ht="20.100000000000001" hidden="1" customHeight="1" x14ac:dyDescent="0.3">
      <c r="A429" s="102"/>
      <c r="B429" s="103"/>
      <c r="C429" s="104"/>
      <c r="D429" s="104"/>
      <c r="E429" s="104"/>
      <c r="F429" s="104"/>
      <c r="G429" s="89"/>
      <c r="H429" s="90"/>
      <c r="I429" s="91"/>
      <c r="J429" s="13"/>
      <c r="K429" s="13"/>
      <c r="L429" s="13"/>
    </row>
    <row r="430" spans="1:12" ht="20.100000000000001" hidden="1" customHeight="1" x14ac:dyDescent="0.3">
      <c r="A430" s="102"/>
      <c r="B430" s="103"/>
      <c r="C430" s="104"/>
      <c r="D430" s="104"/>
      <c r="E430" s="104"/>
      <c r="F430" s="104"/>
      <c r="G430" s="89"/>
      <c r="H430" s="90"/>
      <c r="I430" s="91"/>
      <c r="J430" s="13"/>
      <c r="K430" s="13"/>
      <c r="L430" s="13"/>
    </row>
    <row r="431" spans="1:12" ht="20.100000000000001" hidden="1" customHeight="1" x14ac:dyDescent="0.3">
      <c r="A431" s="102"/>
      <c r="B431" s="103"/>
      <c r="C431" s="104"/>
      <c r="D431" s="104"/>
      <c r="E431" s="104"/>
      <c r="F431" s="104"/>
      <c r="G431" s="89"/>
      <c r="H431" s="90"/>
      <c r="I431" s="91"/>
      <c r="J431" s="13"/>
      <c r="K431" s="13"/>
      <c r="L431" s="13"/>
    </row>
    <row r="432" spans="1:12" ht="20.100000000000001" hidden="1" customHeight="1" x14ac:dyDescent="0.3">
      <c r="A432" s="102"/>
      <c r="B432" s="103"/>
      <c r="C432" s="104"/>
      <c r="D432" s="104"/>
      <c r="E432" s="104"/>
      <c r="F432" s="104"/>
      <c r="G432" s="89"/>
      <c r="H432" s="90"/>
      <c r="I432" s="91"/>
      <c r="J432" s="13"/>
      <c r="K432" s="13"/>
      <c r="L432" s="13"/>
    </row>
    <row r="433" spans="1:12" s="11" customFormat="1" ht="18" customHeight="1" x14ac:dyDescent="0.3">
      <c r="A433" s="462" t="s">
        <v>345</v>
      </c>
      <c r="B433" s="463" t="s">
        <v>346</v>
      </c>
      <c r="C433" s="464">
        <f>SUBTOTAL(9,C434:C477)</f>
        <v>303973.23</v>
      </c>
      <c r="D433" s="464">
        <f>SUBTOTAL(9,D434:D477)</f>
        <v>3800000</v>
      </c>
      <c r="E433" s="464">
        <f>SUBTOTAL(9,E434:E477)</f>
        <v>660654.30000000005</v>
      </c>
      <c r="F433" s="464">
        <f>G433-D433</f>
        <v>-3800000</v>
      </c>
      <c r="G433" s="464">
        <f>SUBTOTAL(9,G434:G477)</f>
        <v>0</v>
      </c>
      <c r="H433" s="465">
        <f>IF(C433&lt;&gt;0,E433/C433,"-")</f>
        <v>2.1733963217747827</v>
      </c>
      <c r="I433" s="466">
        <f>IF(D433&lt;&gt;0,E433/D433,"-")</f>
        <v>0.17385639473684211</v>
      </c>
      <c r="J433" s="15">
        <f>SUBTOTAL(9,J434:J477)</f>
        <v>3100000</v>
      </c>
      <c r="K433" s="15">
        <f>SUBTOTAL(9,K434:K477)</f>
        <v>3150000</v>
      </c>
      <c r="L433" s="15">
        <f>SUBTOTAL(9,L434:L477)</f>
        <v>0</v>
      </c>
    </row>
    <row r="434" spans="1:12" ht="30" hidden="1" customHeight="1" x14ac:dyDescent="0.3">
      <c r="A434" s="102"/>
      <c r="B434" s="103"/>
      <c r="C434" s="104"/>
      <c r="D434" s="105"/>
      <c r="E434" s="105"/>
      <c r="F434" s="105"/>
      <c r="G434" s="89"/>
      <c r="H434" s="90"/>
      <c r="I434" s="91"/>
      <c r="J434" s="13"/>
      <c r="K434" s="13"/>
      <c r="L434" s="13"/>
    </row>
    <row r="435" spans="1:12" ht="18" customHeight="1" x14ac:dyDescent="0.3">
      <c r="A435" s="346" t="s">
        <v>282</v>
      </c>
      <c r="B435" s="347" t="s">
        <v>283</v>
      </c>
      <c r="C435" s="331">
        <f>SUBTOTAL(9,C436:C476)</f>
        <v>303973.23</v>
      </c>
      <c r="D435" s="331">
        <f>SUBTOTAL(9,D436:D476)</f>
        <v>3800000</v>
      </c>
      <c r="E435" s="331">
        <f>SUBTOTAL(9,E436:E476)</f>
        <v>660654.30000000005</v>
      </c>
      <c r="F435" s="331">
        <f>G435-D435</f>
        <v>-3800000</v>
      </c>
      <c r="G435" s="331">
        <f>SUBTOTAL(9,G436:G476)</f>
        <v>0</v>
      </c>
      <c r="H435" s="417">
        <f>IF(C435&lt;&gt;0,E435/C435,"-")</f>
        <v>2.1733963217747827</v>
      </c>
      <c r="I435" s="418">
        <f>IF(D435&lt;&gt;0,E435/D435,"-")</f>
        <v>0.17385639473684211</v>
      </c>
      <c r="J435" s="17">
        <f>SUBTOTAL(9,J436:J476)</f>
        <v>3100000</v>
      </c>
      <c r="K435" s="17">
        <f>SUBTOTAL(9,K436:K476)</f>
        <v>3150000</v>
      </c>
      <c r="L435" s="17">
        <f>SUBTOTAL(9,L436:L476)</f>
        <v>0</v>
      </c>
    </row>
    <row r="436" spans="1:12" ht="30" hidden="1" customHeight="1" x14ac:dyDescent="0.3">
      <c r="A436" s="429"/>
      <c r="B436" s="430"/>
      <c r="C436" s="431"/>
      <c r="D436" s="426"/>
      <c r="E436" s="426"/>
      <c r="F436" s="426"/>
      <c r="G436" s="433"/>
      <c r="H436" s="434"/>
      <c r="I436" s="435"/>
      <c r="J436" s="13"/>
      <c r="K436" s="13"/>
      <c r="L436" s="13"/>
    </row>
    <row r="437" spans="1:12" ht="18" customHeight="1" x14ac:dyDescent="0.3">
      <c r="A437" s="424" t="s">
        <v>347</v>
      </c>
      <c r="B437" s="425" t="s">
        <v>467</v>
      </c>
      <c r="C437" s="426">
        <f>SUBTOTAL(9,C438:C449)</f>
        <v>0</v>
      </c>
      <c r="D437" s="426">
        <f>SUBTOTAL(9,D438:D449)</f>
        <v>3000000</v>
      </c>
      <c r="E437" s="426">
        <f>SUBTOTAL(9,E438:E449)</f>
        <v>0</v>
      </c>
      <c r="F437" s="426">
        <f>G437-D437</f>
        <v>-3000000</v>
      </c>
      <c r="G437" s="426">
        <f>SUBTOTAL(9,G438:G449)</f>
        <v>0</v>
      </c>
      <c r="H437" s="427" t="str">
        <f>IF(C437&lt;&gt;0,E437/C437,"-")</f>
        <v>-</v>
      </c>
      <c r="I437" s="428">
        <f>IF(D437&lt;&gt;0,E437/D437,"-")</f>
        <v>0</v>
      </c>
      <c r="J437" s="20">
        <f>SUBTOTAL(9,J438:J449)</f>
        <v>3000000</v>
      </c>
      <c r="K437" s="20">
        <f>SUBTOTAL(9,K438:K449)</f>
        <v>3000000</v>
      </c>
      <c r="L437" s="20">
        <f>SUBTOTAL(9,L438:L449)</f>
        <v>0</v>
      </c>
    </row>
    <row r="438" spans="1:12" ht="30" hidden="1" customHeight="1" x14ac:dyDescent="0.3">
      <c r="A438" s="429"/>
      <c r="B438" s="430"/>
      <c r="C438" s="431"/>
      <c r="D438" s="432"/>
      <c r="E438" s="432"/>
      <c r="F438" s="432"/>
      <c r="G438" s="433"/>
      <c r="H438" s="434"/>
      <c r="I438" s="435"/>
      <c r="J438" s="13"/>
      <c r="K438" s="13"/>
      <c r="L438" s="13"/>
    </row>
    <row r="439" spans="1:12" ht="18" customHeight="1" x14ac:dyDescent="0.3">
      <c r="A439" s="436" t="s">
        <v>1</v>
      </c>
      <c r="B439" s="437" t="s">
        <v>177</v>
      </c>
      <c r="C439" s="432">
        <f>SUBTOTAL(9,C440:C448)</f>
        <v>0</v>
      </c>
      <c r="D439" s="432">
        <f>SUBTOTAL(9,D440:D448)</f>
        <v>3000000</v>
      </c>
      <c r="E439" s="432">
        <f>SUBTOTAL(9,E440:E448)</f>
        <v>0</v>
      </c>
      <c r="F439" s="432">
        <f>G439-D439</f>
        <v>-3000000</v>
      </c>
      <c r="G439" s="432">
        <f>SUBTOTAL(9,G440:G448)</f>
        <v>0</v>
      </c>
      <c r="H439" s="438" t="str">
        <f>IF(C439&lt;&gt;0,E439/C439,"-")</f>
        <v>-</v>
      </c>
      <c r="I439" s="439">
        <f>IF(D439&lt;&gt;0,E439/D439,"-")</f>
        <v>0</v>
      </c>
      <c r="J439" s="21">
        <f>SUBTOTAL(9,J440:J448)</f>
        <v>3000000</v>
      </c>
      <c r="K439" s="21">
        <f>SUBTOTAL(9,K440:K448)</f>
        <v>3000000</v>
      </c>
      <c r="L439" s="21">
        <f>SUBTOTAL(9,L440:L448)</f>
        <v>0</v>
      </c>
    </row>
    <row r="440" spans="1:12" ht="30" hidden="1" customHeight="1" x14ac:dyDescent="0.3">
      <c r="A440" s="429"/>
      <c r="B440" s="430"/>
      <c r="C440" s="431"/>
      <c r="D440" s="440"/>
      <c r="E440" s="440"/>
      <c r="F440" s="440"/>
      <c r="G440" s="433"/>
      <c r="H440" s="434"/>
      <c r="I440" s="435"/>
      <c r="J440" s="13"/>
      <c r="K440" s="13"/>
      <c r="L440" s="13"/>
    </row>
    <row r="441" spans="1:12" ht="18" customHeight="1" x14ac:dyDescent="0.3">
      <c r="A441" s="441" t="s">
        <v>12</v>
      </c>
      <c r="B441" s="442" t="s">
        <v>190</v>
      </c>
      <c r="C441" s="440">
        <f>SUBTOTAL(9,C442:C447)</f>
        <v>0</v>
      </c>
      <c r="D441" s="440">
        <f>SUBTOTAL(9,D442:D447)</f>
        <v>3000000</v>
      </c>
      <c r="E441" s="440">
        <f>SUBTOTAL(9,E442:E447)</f>
        <v>0</v>
      </c>
      <c r="F441" s="440">
        <f>G441-D441</f>
        <v>-3000000</v>
      </c>
      <c r="G441" s="440">
        <f>SUBTOTAL(9,G442:G447)</f>
        <v>0</v>
      </c>
      <c r="H441" s="443" t="str">
        <f>IF(C441&lt;&gt;0,E441/C441,"-")</f>
        <v>-</v>
      </c>
      <c r="I441" s="444">
        <f>IF(D441&lt;&gt;0,E441/D441,"-")</f>
        <v>0</v>
      </c>
      <c r="J441" s="18">
        <f>SUBTOTAL(9,J442:J447)</f>
        <v>3000000</v>
      </c>
      <c r="K441" s="18">
        <f>SUBTOTAL(9,K442:K447)</f>
        <v>3000000</v>
      </c>
      <c r="L441" s="18">
        <f>SUBTOTAL(9,L442:L447)</f>
        <v>0</v>
      </c>
    </row>
    <row r="442" spans="1:12" ht="22.5" hidden="1" customHeight="1" x14ac:dyDescent="0.3">
      <c r="A442" s="429"/>
      <c r="B442" s="430"/>
      <c r="C442" s="431"/>
      <c r="D442" s="440"/>
      <c r="E442" s="440"/>
      <c r="F442" s="440"/>
      <c r="G442" s="440"/>
      <c r="H442" s="443"/>
      <c r="I442" s="444"/>
      <c r="J442" s="70"/>
      <c r="K442" s="70"/>
      <c r="L442" s="70"/>
    </row>
    <row r="443" spans="1:12" ht="18" customHeight="1" x14ac:dyDescent="0.3">
      <c r="A443" s="441" t="s">
        <v>34</v>
      </c>
      <c r="B443" s="442" t="s">
        <v>174</v>
      </c>
      <c r="C443" s="440">
        <f>SUBTOTAL(9,C444:C446)</f>
        <v>0</v>
      </c>
      <c r="D443" s="440">
        <f>SUBTOTAL(9,D444:D446)</f>
        <v>3000000</v>
      </c>
      <c r="E443" s="440">
        <f>SUBTOTAL(9,E444:E446)</f>
        <v>0</v>
      </c>
      <c r="F443" s="440">
        <f>G443-D443</f>
        <v>-3000000</v>
      </c>
      <c r="G443" s="440">
        <f>SUBTOTAL(9,G444:G446)</f>
        <v>0</v>
      </c>
      <c r="H443" s="443" t="str">
        <f>IF(C443&lt;&gt;0,E443/C443,"-")</f>
        <v>-</v>
      </c>
      <c r="I443" s="444">
        <f>IF(D443&lt;&gt;0,E443/D443,"-")</f>
        <v>0</v>
      </c>
      <c r="J443" s="70">
        <f>SUBTOTAL(9,J444:J446)</f>
        <v>3000000</v>
      </c>
      <c r="K443" s="70">
        <f>SUBTOTAL(9,K444:K446)</f>
        <v>3000000</v>
      </c>
      <c r="L443" s="70">
        <f>SUBTOTAL(9,L444:L446)</f>
        <v>0</v>
      </c>
    </row>
    <row r="444" spans="1:12" ht="30" hidden="1" customHeight="1" x14ac:dyDescent="0.3">
      <c r="A444" s="429"/>
      <c r="B444" s="430"/>
      <c r="C444" s="431"/>
      <c r="D444" s="431"/>
      <c r="E444" s="431"/>
      <c r="F444" s="431"/>
      <c r="G444" s="433"/>
      <c r="H444" s="434"/>
      <c r="I444" s="435"/>
      <c r="J444" s="13"/>
      <c r="K444" s="13"/>
      <c r="L444" s="13"/>
    </row>
    <row r="445" spans="1:12" ht="15" customHeight="1" x14ac:dyDescent="0.3">
      <c r="A445" s="446" t="s">
        <v>89</v>
      </c>
      <c r="B445" s="447" t="s">
        <v>126</v>
      </c>
      <c r="C445" s="232">
        <v>0</v>
      </c>
      <c r="D445" s="232">
        <v>3000000</v>
      </c>
      <c r="E445" s="232">
        <v>0</v>
      </c>
      <c r="F445" s="232">
        <f>G445-D445</f>
        <v>-3000000</v>
      </c>
      <c r="G445" s="232"/>
      <c r="H445" s="448" t="str">
        <f>IF(C445&lt;&gt;0,0/C445,"-")</f>
        <v>-</v>
      </c>
      <c r="I445" s="449">
        <f>IF(D445&lt;&gt;0,E445/D445,"-")</f>
        <v>0</v>
      </c>
      <c r="J445" s="3">
        <v>3000000</v>
      </c>
      <c r="K445" s="24">
        <v>3000000</v>
      </c>
      <c r="L445" s="24">
        <v>0</v>
      </c>
    </row>
    <row r="446" spans="1:12" hidden="1" x14ac:dyDescent="0.3">
      <c r="A446" s="429"/>
      <c r="B446" s="430"/>
      <c r="C446" s="431"/>
      <c r="D446" s="232"/>
      <c r="E446" s="232"/>
      <c r="F446" s="232"/>
      <c r="G446" s="232"/>
      <c r="H446" s="448"/>
      <c r="I446" s="449"/>
      <c r="J446" s="3"/>
      <c r="K446" s="3"/>
      <c r="L446" s="3"/>
    </row>
    <row r="447" spans="1:12" hidden="1" x14ac:dyDescent="0.3">
      <c r="A447" s="429"/>
      <c r="B447" s="430"/>
      <c r="C447" s="431"/>
      <c r="D447" s="431"/>
      <c r="E447" s="431"/>
      <c r="F447" s="431"/>
      <c r="G447" s="433"/>
      <c r="H447" s="434"/>
      <c r="I447" s="435"/>
      <c r="J447" s="13"/>
      <c r="K447" s="13"/>
      <c r="L447" s="13"/>
    </row>
    <row r="448" spans="1:12" ht="20.100000000000001" hidden="1" customHeight="1" x14ac:dyDescent="0.3">
      <c r="A448" s="429"/>
      <c r="B448" s="430"/>
      <c r="C448" s="431"/>
      <c r="D448" s="431"/>
      <c r="E448" s="431"/>
      <c r="F448" s="431"/>
      <c r="G448" s="433"/>
      <c r="H448" s="434"/>
      <c r="I448" s="435"/>
      <c r="J448" s="13"/>
      <c r="K448" s="13"/>
      <c r="L448" s="13"/>
    </row>
    <row r="449" spans="1:12" ht="20.100000000000001" hidden="1" customHeight="1" x14ac:dyDescent="0.3">
      <c r="A449" s="429"/>
      <c r="B449" s="430"/>
      <c r="C449" s="431"/>
      <c r="D449" s="431"/>
      <c r="E449" s="431"/>
      <c r="F449" s="431"/>
      <c r="G449" s="433"/>
      <c r="H449" s="434"/>
      <c r="I449" s="435"/>
      <c r="J449" s="13"/>
      <c r="K449" s="13"/>
      <c r="L449" s="13"/>
    </row>
    <row r="450" spans="1:12" ht="18" customHeight="1" x14ac:dyDescent="0.3">
      <c r="A450" s="424" t="s">
        <v>348</v>
      </c>
      <c r="B450" s="425" t="s">
        <v>349</v>
      </c>
      <c r="C450" s="426">
        <f>SUBTOTAL(9,C451:C462)</f>
        <v>0</v>
      </c>
      <c r="D450" s="426">
        <f>SUBTOTAL(9,D451:D462)</f>
        <v>700000</v>
      </c>
      <c r="E450" s="426">
        <f>SUBTOTAL(9,E451:E462)</f>
        <v>611836.28</v>
      </c>
      <c r="F450" s="426">
        <f>G450-D450</f>
        <v>-700000</v>
      </c>
      <c r="G450" s="426">
        <f>SUBTOTAL(9,G451:G462)</f>
        <v>0</v>
      </c>
      <c r="H450" s="427" t="str">
        <f>IF(C450&lt;&gt;0,E450/C450,"-")</f>
        <v>-</v>
      </c>
      <c r="I450" s="428">
        <f>IF(D450&lt;&gt;0,E450/D450,"-")</f>
        <v>0.8740518285714286</v>
      </c>
      <c r="J450" s="20">
        <f>SUBTOTAL(9,J451:J462)</f>
        <v>50000</v>
      </c>
      <c r="K450" s="20">
        <f>SUBTOTAL(9,K451:K462)</f>
        <v>100000</v>
      </c>
      <c r="L450" s="20">
        <f>SUBTOTAL(9,L451:L462)</f>
        <v>0</v>
      </c>
    </row>
    <row r="451" spans="1:12" ht="30" hidden="1" customHeight="1" x14ac:dyDescent="0.3">
      <c r="A451" s="429"/>
      <c r="B451" s="430"/>
      <c r="C451" s="431"/>
      <c r="D451" s="432"/>
      <c r="E451" s="432"/>
      <c r="F451" s="432"/>
      <c r="G451" s="433"/>
      <c r="H451" s="434"/>
      <c r="I451" s="435"/>
      <c r="J451" s="13"/>
      <c r="K451" s="13"/>
      <c r="L451" s="13"/>
    </row>
    <row r="452" spans="1:12" ht="18" customHeight="1" x14ac:dyDescent="0.3">
      <c r="A452" s="436" t="s">
        <v>1</v>
      </c>
      <c r="B452" s="437" t="s">
        <v>177</v>
      </c>
      <c r="C452" s="432">
        <f>SUBTOTAL(9,C453:C461)</f>
        <v>0</v>
      </c>
      <c r="D452" s="432">
        <f>SUBTOTAL(9,D453:D461)</f>
        <v>700000</v>
      </c>
      <c r="E452" s="432">
        <f>SUBTOTAL(9,E453:E461)</f>
        <v>611836.28</v>
      </c>
      <c r="F452" s="432">
        <f>G452-D452</f>
        <v>-700000</v>
      </c>
      <c r="G452" s="432">
        <f>SUBTOTAL(9,G453:G461)</f>
        <v>0</v>
      </c>
      <c r="H452" s="438" t="str">
        <f>IF(C452&lt;&gt;0,E452/C452,"-")</f>
        <v>-</v>
      </c>
      <c r="I452" s="439">
        <f>IF(D452&lt;&gt;0,E452/D452,"-")</f>
        <v>0.8740518285714286</v>
      </c>
      <c r="J452" s="21">
        <f>SUBTOTAL(9,J453:J461)</f>
        <v>50000</v>
      </c>
      <c r="K452" s="21">
        <f>SUBTOTAL(9,K453:K461)</f>
        <v>100000</v>
      </c>
      <c r="L452" s="21">
        <f>SUBTOTAL(9,L453:L461)</f>
        <v>0</v>
      </c>
    </row>
    <row r="453" spans="1:12" ht="30" hidden="1" customHeight="1" x14ac:dyDescent="0.3">
      <c r="A453" s="429"/>
      <c r="B453" s="430"/>
      <c r="C453" s="431"/>
      <c r="D453" s="440"/>
      <c r="E453" s="440"/>
      <c r="F453" s="440"/>
      <c r="G453" s="433"/>
      <c r="H453" s="434"/>
      <c r="I453" s="435"/>
      <c r="J453" s="13"/>
      <c r="K453" s="13"/>
      <c r="L453" s="13"/>
    </row>
    <row r="454" spans="1:12" ht="18" customHeight="1" x14ac:dyDescent="0.3">
      <c r="A454" s="441" t="s">
        <v>12</v>
      </c>
      <c r="B454" s="442" t="s">
        <v>190</v>
      </c>
      <c r="C454" s="440">
        <f>SUBTOTAL(9,C455:C460)</f>
        <v>0</v>
      </c>
      <c r="D454" s="440">
        <f>SUBTOTAL(9,D455:D460)</f>
        <v>700000</v>
      </c>
      <c r="E454" s="440">
        <f>SUBTOTAL(9,E455:E460)</f>
        <v>611836.28</v>
      </c>
      <c r="F454" s="440">
        <f>G454-D454</f>
        <v>-700000</v>
      </c>
      <c r="G454" s="440">
        <f>SUBTOTAL(9,G455:G460)</f>
        <v>0</v>
      </c>
      <c r="H454" s="443" t="str">
        <f>IF(C454&lt;&gt;0,E454/C454,"-")</f>
        <v>-</v>
      </c>
      <c r="I454" s="444">
        <f>IF(D454&lt;&gt;0,E454/D454,"-")</f>
        <v>0.8740518285714286</v>
      </c>
      <c r="J454" s="18">
        <f>SUBTOTAL(9,J455:J460)</f>
        <v>50000</v>
      </c>
      <c r="K454" s="18">
        <f>SUBTOTAL(9,K455:K460)</f>
        <v>100000</v>
      </c>
      <c r="L454" s="18">
        <f>SUBTOTAL(9,L455:L460)</f>
        <v>0</v>
      </c>
    </row>
    <row r="455" spans="1:12" ht="22.5" hidden="1" customHeight="1" x14ac:dyDescent="0.3">
      <c r="A455" s="429"/>
      <c r="B455" s="430"/>
      <c r="C455" s="431"/>
      <c r="D455" s="440"/>
      <c r="E455" s="440"/>
      <c r="F455" s="440"/>
      <c r="G455" s="440"/>
      <c r="H455" s="443"/>
      <c r="I455" s="444"/>
      <c r="J455" s="70"/>
      <c r="K455" s="70"/>
      <c r="L455" s="70"/>
    </row>
    <row r="456" spans="1:12" ht="18" customHeight="1" x14ac:dyDescent="0.3">
      <c r="A456" s="441" t="s">
        <v>34</v>
      </c>
      <c r="B456" s="442" t="s">
        <v>174</v>
      </c>
      <c r="C456" s="440">
        <f>SUBTOTAL(9,C457:C459)</f>
        <v>0</v>
      </c>
      <c r="D456" s="440">
        <f>SUBTOTAL(9,D457:D459)</f>
        <v>700000</v>
      </c>
      <c r="E456" s="440">
        <f>SUBTOTAL(9,E457:E459)</f>
        <v>611836.28</v>
      </c>
      <c r="F456" s="440">
        <f>G456-D456</f>
        <v>-700000</v>
      </c>
      <c r="G456" s="440">
        <f>SUBTOTAL(9,G457:G459)</f>
        <v>0</v>
      </c>
      <c r="H456" s="443" t="str">
        <f>IF(C456&lt;&gt;0,E456/C456,"-")</f>
        <v>-</v>
      </c>
      <c r="I456" s="444">
        <f>IF(D456&lt;&gt;0,E456/D456,"-")</f>
        <v>0.8740518285714286</v>
      </c>
      <c r="J456" s="70">
        <f>SUBTOTAL(9,J457:J459)</f>
        <v>50000</v>
      </c>
      <c r="K456" s="70">
        <f>SUBTOTAL(9,K457:K459)</f>
        <v>100000</v>
      </c>
      <c r="L456" s="70">
        <f>SUBTOTAL(9,L457:L459)</f>
        <v>0</v>
      </c>
    </row>
    <row r="457" spans="1:12" ht="30" hidden="1" customHeight="1" x14ac:dyDescent="0.3">
      <c r="A457" s="429"/>
      <c r="B457" s="430"/>
      <c r="C457" s="431"/>
      <c r="D457" s="431"/>
      <c r="E457" s="431"/>
      <c r="F457" s="431"/>
      <c r="G457" s="433"/>
      <c r="H457" s="434"/>
      <c r="I457" s="435"/>
      <c r="J457" s="13"/>
      <c r="K457" s="13"/>
      <c r="L457" s="13"/>
    </row>
    <row r="458" spans="1:12" ht="15" customHeight="1" x14ac:dyDescent="0.3">
      <c r="A458" s="446" t="s">
        <v>89</v>
      </c>
      <c r="B458" s="447" t="s">
        <v>126</v>
      </c>
      <c r="C458" s="232">
        <v>0</v>
      </c>
      <c r="D458" s="232">
        <v>700000</v>
      </c>
      <c r="E458" s="232">
        <v>611836.28</v>
      </c>
      <c r="F458" s="232">
        <f>G458-D458</f>
        <v>-700000</v>
      </c>
      <c r="G458" s="232"/>
      <c r="H458" s="448" t="str">
        <f>IF(C458&lt;&gt;0,0/C458,"-")</f>
        <v>-</v>
      </c>
      <c r="I458" s="449">
        <f>IF(D458&lt;&gt;0,E458/D458,"-")</f>
        <v>0.8740518285714286</v>
      </c>
      <c r="J458" s="3">
        <v>50000</v>
      </c>
      <c r="K458" s="24">
        <v>100000</v>
      </c>
      <c r="L458" s="24">
        <v>0</v>
      </c>
    </row>
    <row r="459" spans="1:12" hidden="1" x14ac:dyDescent="0.3">
      <c r="A459" s="429"/>
      <c r="B459" s="430"/>
      <c r="C459" s="431"/>
      <c r="D459" s="232"/>
      <c r="E459" s="232"/>
      <c r="F459" s="232"/>
      <c r="G459" s="232"/>
      <c r="H459" s="448"/>
      <c r="I459" s="449"/>
      <c r="J459" s="3"/>
      <c r="K459" s="3"/>
      <c r="L459" s="3"/>
    </row>
    <row r="460" spans="1:12" hidden="1" x14ac:dyDescent="0.3">
      <c r="A460" s="429"/>
      <c r="B460" s="430"/>
      <c r="C460" s="431"/>
      <c r="D460" s="431"/>
      <c r="E460" s="431"/>
      <c r="F460" s="431"/>
      <c r="G460" s="433"/>
      <c r="H460" s="434"/>
      <c r="I460" s="435"/>
      <c r="J460" s="13"/>
      <c r="K460" s="13"/>
      <c r="L460" s="13"/>
    </row>
    <row r="461" spans="1:12" ht="20.100000000000001" hidden="1" customHeight="1" x14ac:dyDescent="0.3">
      <c r="A461" s="429"/>
      <c r="B461" s="430"/>
      <c r="C461" s="431"/>
      <c r="D461" s="431"/>
      <c r="E461" s="431"/>
      <c r="F461" s="431"/>
      <c r="G461" s="433"/>
      <c r="H461" s="434"/>
      <c r="I461" s="435"/>
      <c r="J461" s="13"/>
      <c r="K461" s="13"/>
      <c r="L461" s="13"/>
    </row>
    <row r="462" spans="1:12" ht="20.100000000000001" hidden="1" customHeight="1" x14ac:dyDescent="0.3">
      <c r="A462" s="429"/>
      <c r="B462" s="430"/>
      <c r="C462" s="431"/>
      <c r="D462" s="431"/>
      <c r="E462" s="431"/>
      <c r="F462" s="431"/>
      <c r="G462" s="433"/>
      <c r="H462" s="434"/>
      <c r="I462" s="435"/>
      <c r="J462" s="13"/>
      <c r="K462" s="13"/>
      <c r="L462" s="13"/>
    </row>
    <row r="463" spans="1:12" ht="18" customHeight="1" x14ac:dyDescent="0.3">
      <c r="A463" s="424" t="s">
        <v>350</v>
      </c>
      <c r="B463" s="425" t="s">
        <v>351</v>
      </c>
      <c r="C463" s="426">
        <f>SUBTOTAL(9,C464:C475)</f>
        <v>303973.23</v>
      </c>
      <c r="D463" s="426">
        <f>SUBTOTAL(9,D464:D475)</f>
        <v>100000</v>
      </c>
      <c r="E463" s="426">
        <f>SUBTOTAL(9,E464:E475)</f>
        <v>48818.02</v>
      </c>
      <c r="F463" s="426">
        <f>G463-D463</f>
        <v>-100000</v>
      </c>
      <c r="G463" s="426">
        <f>SUBTOTAL(9,G464:G475)</f>
        <v>0</v>
      </c>
      <c r="H463" s="427">
        <f>IF(C463&lt;&gt;0,E463/C463,"-")</f>
        <v>0.16059973439108438</v>
      </c>
      <c r="I463" s="428">
        <f>IF(D463&lt;&gt;0,E463/D463,"-")</f>
        <v>0.48818019999999995</v>
      </c>
      <c r="J463" s="20">
        <f>SUBTOTAL(9,J464:J475)</f>
        <v>50000</v>
      </c>
      <c r="K463" s="20">
        <f>SUBTOTAL(9,K464:K475)</f>
        <v>50000</v>
      </c>
      <c r="L463" s="20">
        <f>SUBTOTAL(9,L464:L475)</f>
        <v>0</v>
      </c>
    </row>
    <row r="464" spans="1:12" ht="30" hidden="1" customHeight="1" x14ac:dyDescent="0.3">
      <c r="A464" s="429"/>
      <c r="B464" s="430"/>
      <c r="C464" s="431"/>
      <c r="D464" s="432"/>
      <c r="E464" s="432"/>
      <c r="F464" s="432"/>
      <c r="G464" s="433"/>
      <c r="H464" s="434"/>
      <c r="I464" s="435"/>
      <c r="J464" s="13"/>
      <c r="K464" s="13"/>
      <c r="L464" s="13"/>
    </row>
    <row r="465" spans="1:12" ht="18" customHeight="1" x14ac:dyDescent="0.3">
      <c r="A465" s="436" t="s">
        <v>1</v>
      </c>
      <c r="B465" s="437" t="s">
        <v>177</v>
      </c>
      <c r="C465" s="432">
        <f>SUBTOTAL(9,C466:C474)</f>
        <v>303973.23</v>
      </c>
      <c r="D465" s="432">
        <f>SUBTOTAL(9,D466:D474)</f>
        <v>100000</v>
      </c>
      <c r="E465" s="432">
        <f>SUBTOTAL(9,E466:E474)</f>
        <v>48818.02</v>
      </c>
      <c r="F465" s="432">
        <f>G465-D465</f>
        <v>-100000</v>
      </c>
      <c r="G465" s="432">
        <f>SUBTOTAL(9,G466:G474)</f>
        <v>0</v>
      </c>
      <c r="H465" s="438">
        <f>IF(C465&lt;&gt;0,E465/C465,"-")</f>
        <v>0.16059973439108438</v>
      </c>
      <c r="I465" s="439">
        <f>IF(D465&lt;&gt;0,E465/D465,"-")</f>
        <v>0.48818019999999995</v>
      </c>
      <c r="J465" s="21">
        <f>SUBTOTAL(9,J466:J474)</f>
        <v>50000</v>
      </c>
      <c r="K465" s="21">
        <f>SUBTOTAL(9,K466:K474)</f>
        <v>50000</v>
      </c>
      <c r="L465" s="21">
        <f>SUBTOTAL(9,L466:L474)</f>
        <v>0</v>
      </c>
    </row>
    <row r="466" spans="1:12" ht="30" hidden="1" customHeight="1" x14ac:dyDescent="0.3">
      <c r="A466" s="429"/>
      <c r="B466" s="430"/>
      <c r="C466" s="431"/>
      <c r="D466" s="440"/>
      <c r="E466" s="440"/>
      <c r="F466" s="440"/>
      <c r="G466" s="433"/>
      <c r="H466" s="434"/>
      <c r="I466" s="435"/>
      <c r="J466" s="13"/>
      <c r="K466" s="13"/>
      <c r="L466" s="13"/>
    </row>
    <row r="467" spans="1:12" ht="18" customHeight="1" x14ac:dyDescent="0.3">
      <c r="A467" s="441" t="s">
        <v>12</v>
      </c>
      <c r="B467" s="442" t="s">
        <v>190</v>
      </c>
      <c r="C467" s="440">
        <f>SUBTOTAL(9,C468:C473)</f>
        <v>303973.23</v>
      </c>
      <c r="D467" s="440">
        <f>SUBTOTAL(9,D468:D473)</f>
        <v>100000</v>
      </c>
      <c r="E467" s="440">
        <f>SUBTOTAL(9,E468:E473)</f>
        <v>48818.02</v>
      </c>
      <c r="F467" s="440">
        <f>G467-D467</f>
        <v>-100000</v>
      </c>
      <c r="G467" s="440">
        <f>SUBTOTAL(9,G468:G473)</f>
        <v>0</v>
      </c>
      <c r="H467" s="443">
        <f>IF(C467&lt;&gt;0,E467/C467,"-")</f>
        <v>0.16059973439108438</v>
      </c>
      <c r="I467" s="444">
        <f>IF(D467&lt;&gt;0,E467/D467,"-")</f>
        <v>0.48818019999999995</v>
      </c>
      <c r="J467" s="18">
        <f>SUBTOTAL(9,J468:J473)</f>
        <v>50000</v>
      </c>
      <c r="K467" s="18">
        <f>SUBTOTAL(9,K468:K473)</f>
        <v>50000</v>
      </c>
      <c r="L467" s="18">
        <f>SUBTOTAL(9,L468:L473)</f>
        <v>0</v>
      </c>
    </row>
    <row r="468" spans="1:12" ht="22.5" hidden="1" customHeight="1" x14ac:dyDescent="0.3">
      <c r="A468" s="429"/>
      <c r="B468" s="430"/>
      <c r="C468" s="431"/>
      <c r="D468" s="440"/>
      <c r="E468" s="440"/>
      <c r="F468" s="440"/>
      <c r="G468" s="440"/>
      <c r="H468" s="443"/>
      <c r="I468" s="444"/>
      <c r="J468" s="70"/>
      <c r="K468" s="70"/>
      <c r="L468" s="70"/>
    </row>
    <row r="469" spans="1:12" ht="18" customHeight="1" x14ac:dyDescent="0.3">
      <c r="A469" s="441" t="s">
        <v>34</v>
      </c>
      <c r="B469" s="442" t="s">
        <v>174</v>
      </c>
      <c r="C469" s="440">
        <f>SUBTOTAL(9,C470:C472)</f>
        <v>303973.23</v>
      </c>
      <c r="D469" s="440">
        <f>SUBTOTAL(9,D470:D472)</f>
        <v>100000</v>
      </c>
      <c r="E469" s="440">
        <f>SUBTOTAL(9,E470:E472)</f>
        <v>48818.02</v>
      </c>
      <c r="F469" s="440">
        <f>G469-D469</f>
        <v>-100000</v>
      </c>
      <c r="G469" s="440">
        <f>SUBTOTAL(9,G470:G472)</f>
        <v>0</v>
      </c>
      <c r="H469" s="443">
        <f>IF(C469&lt;&gt;0,E469/C469,"-")</f>
        <v>0.16059973439108438</v>
      </c>
      <c r="I469" s="444">
        <f>IF(D469&lt;&gt;0,E469/D469,"-")</f>
        <v>0.48818019999999995</v>
      </c>
      <c r="J469" s="70">
        <f>SUBTOTAL(9,J470:J472)</f>
        <v>50000</v>
      </c>
      <c r="K469" s="70">
        <f>SUBTOTAL(9,K470:K472)</f>
        <v>50000</v>
      </c>
      <c r="L469" s="70">
        <f>SUBTOTAL(9,L470:L472)</f>
        <v>0</v>
      </c>
    </row>
    <row r="470" spans="1:12" ht="30" hidden="1" customHeight="1" x14ac:dyDescent="0.3">
      <c r="A470" s="429"/>
      <c r="B470" s="430"/>
      <c r="C470" s="431"/>
      <c r="D470" s="431"/>
      <c r="E470" s="431"/>
      <c r="F470" s="431"/>
      <c r="G470" s="433"/>
      <c r="H470" s="434"/>
      <c r="I470" s="435"/>
      <c r="J470" s="13"/>
      <c r="K470" s="13"/>
      <c r="L470" s="13"/>
    </row>
    <row r="471" spans="1:12" ht="15" customHeight="1" x14ac:dyDescent="0.3">
      <c r="A471" s="446" t="s">
        <v>91</v>
      </c>
      <c r="B471" s="447" t="s">
        <v>193</v>
      </c>
      <c r="C471" s="232">
        <v>303973.23</v>
      </c>
      <c r="D471" s="232">
        <v>100000</v>
      </c>
      <c r="E471" s="232">
        <v>48818.02</v>
      </c>
      <c r="F471" s="232">
        <f>G471-D471</f>
        <v>-100000</v>
      </c>
      <c r="G471" s="232"/>
      <c r="H471" s="448">
        <f>IF(C471&lt;&gt;0,0/C471,"-")</f>
        <v>0</v>
      </c>
      <c r="I471" s="449">
        <f>IF(D471&lt;&gt;0,E471/D471,"-")</f>
        <v>0.48818019999999995</v>
      </c>
      <c r="J471" s="3">
        <v>50000</v>
      </c>
      <c r="K471" s="24">
        <v>50000</v>
      </c>
      <c r="L471" s="24">
        <v>0</v>
      </c>
    </row>
    <row r="472" spans="1:12" hidden="1" x14ac:dyDescent="0.3">
      <c r="A472" s="102"/>
      <c r="B472" s="103"/>
      <c r="C472" s="104"/>
      <c r="D472" s="136"/>
      <c r="E472" s="136"/>
      <c r="F472" s="136"/>
      <c r="G472" s="136"/>
      <c r="H472" s="445"/>
      <c r="I472" s="137"/>
      <c r="J472" s="3"/>
      <c r="K472" s="3"/>
      <c r="L472" s="3"/>
    </row>
    <row r="473" spans="1:12" hidden="1" x14ac:dyDescent="0.3">
      <c r="A473" s="102"/>
      <c r="B473" s="103"/>
      <c r="C473" s="104"/>
      <c r="D473" s="104"/>
      <c r="E473" s="104"/>
      <c r="F473" s="104"/>
      <c r="G473" s="89"/>
      <c r="H473" s="90"/>
      <c r="I473" s="91"/>
      <c r="J473" s="13"/>
      <c r="K473" s="13"/>
      <c r="L473" s="13"/>
    </row>
    <row r="474" spans="1:12" ht="20.100000000000001" hidden="1" customHeight="1" x14ac:dyDescent="0.3">
      <c r="A474" s="102"/>
      <c r="B474" s="103"/>
      <c r="C474" s="104"/>
      <c r="D474" s="104"/>
      <c r="E474" s="104"/>
      <c r="F474" s="104"/>
      <c r="G474" s="89"/>
      <c r="H474" s="90"/>
      <c r="I474" s="91"/>
      <c r="J474" s="13"/>
      <c r="K474" s="13"/>
      <c r="L474" s="13"/>
    </row>
    <row r="475" spans="1:12" ht="20.100000000000001" hidden="1" customHeight="1" x14ac:dyDescent="0.3">
      <c r="A475" s="102"/>
      <c r="B475" s="103"/>
      <c r="C475" s="104"/>
      <c r="D475" s="104"/>
      <c r="E475" s="104"/>
      <c r="F475" s="104"/>
      <c r="G475" s="89"/>
      <c r="H475" s="90"/>
      <c r="I475" s="91"/>
      <c r="J475" s="13"/>
      <c r="K475" s="13"/>
      <c r="L475" s="13"/>
    </row>
    <row r="476" spans="1:12" ht="20.100000000000001" hidden="1" customHeight="1" x14ac:dyDescent="0.3">
      <c r="A476" s="102"/>
      <c r="B476" s="103"/>
      <c r="C476" s="104"/>
      <c r="D476" s="104"/>
      <c r="E476" s="104"/>
      <c r="F476" s="104"/>
      <c r="G476" s="89"/>
      <c r="H476" s="90"/>
      <c r="I476" s="91"/>
      <c r="J476" s="13"/>
      <c r="K476" s="13"/>
      <c r="L476" s="13"/>
    </row>
    <row r="477" spans="1:12" ht="20.100000000000001" hidden="1" customHeight="1" x14ac:dyDescent="0.3">
      <c r="A477" s="102"/>
      <c r="B477" s="103"/>
      <c r="C477" s="104"/>
      <c r="D477" s="104"/>
      <c r="E477" s="104"/>
      <c r="F477" s="104"/>
      <c r="G477" s="89"/>
      <c r="H477" s="90"/>
      <c r="I477" s="91"/>
      <c r="J477" s="13"/>
      <c r="K477" s="13"/>
      <c r="L477" s="13"/>
    </row>
    <row r="478" spans="1:12" s="11" customFormat="1" ht="18" customHeight="1" x14ac:dyDescent="0.3">
      <c r="A478" s="106" t="s">
        <v>352</v>
      </c>
      <c r="B478" s="107" t="s">
        <v>353</v>
      </c>
      <c r="C478" s="108">
        <f>SUBTOTAL(9,C479:C586)</f>
        <v>1474907.77</v>
      </c>
      <c r="D478" s="108">
        <f>SUBTOTAL(9,D479:D586)</f>
        <v>4860000</v>
      </c>
      <c r="E478" s="108">
        <f>SUBTOTAL(9,E479:E586)</f>
        <v>450458.19</v>
      </c>
      <c r="F478" s="108">
        <f>G478-D478</f>
        <v>-4860000</v>
      </c>
      <c r="G478" s="108">
        <f>SUBTOTAL(9,G479:G586)</f>
        <v>0</v>
      </c>
      <c r="H478" s="109">
        <f>IF(C478&lt;&gt;0,E478/C478,"-")</f>
        <v>0.3054144802559417</v>
      </c>
      <c r="I478" s="110">
        <f>IF(D478&lt;&gt;0,E478/D478,"-")</f>
        <v>9.2686870370370364E-2</v>
      </c>
      <c r="J478" s="15">
        <f>SUBTOTAL(9,J479:J586)</f>
        <v>4190000</v>
      </c>
      <c r="K478" s="15">
        <f>SUBTOTAL(9,K479:K586)</f>
        <v>2110000</v>
      </c>
      <c r="L478" s="15">
        <f>SUBTOTAL(9,L479:L586)</f>
        <v>0</v>
      </c>
    </row>
    <row r="479" spans="1:12" ht="30" hidden="1" customHeight="1" x14ac:dyDescent="0.3">
      <c r="A479" s="102"/>
      <c r="B479" s="103"/>
      <c r="C479" s="104"/>
      <c r="D479" s="105"/>
      <c r="E479" s="105"/>
      <c r="F479" s="105"/>
      <c r="G479" s="89"/>
      <c r="H479" s="90"/>
      <c r="I479" s="91"/>
      <c r="J479" s="13"/>
      <c r="K479" s="13"/>
      <c r="L479" s="13"/>
    </row>
    <row r="480" spans="1:12" ht="18" customHeight="1" x14ac:dyDescent="0.3">
      <c r="A480" s="346" t="s">
        <v>284</v>
      </c>
      <c r="B480" s="347" t="s">
        <v>285</v>
      </c>
      <c r="C480" s="331">
        <f>SUBTOTAL(9,C481:C585)</f>
        <v>1474907.77</v>
      </c>
      <c r="D480" s="331">
        <f>SUBTOTAL(9,D481:D585)</f>
        <v>4860000</v>
      </c>
      <c r="E480" s="331">
        <f>SUBTOTAL(9,E481:E585)</f>
        <v>450458.19</v>
      </c>
      <c r="F480" s="331">
        <f>G480-D480</f>
        <v>-4860000</v>
      </c>
      <c r="G480" s="331">
        <f>SUBTOTAL(9,G481:G585)</f>
        <v>0</v>
      </c>
      <c r="H480" s="417">
        <f>IF(C480&lt;&gt;0,E480/C480,"-")</f>
        <v>0.3054144802559417</v>
      </c>
      <c r="I480" s="418">
        <f>IF(D480&lt;&gt;0,E480/D480,"-")</f>
        <v>9.2686870370370364E-2</v>
      </c>
      <c r="J480" s="17">
        <f>SUBTOTAL(9,J481:J585)</f>
        <v>4190000</v>
      </c>
      <c r="K480" s="17">
        <f>SUBTOTAL(9,K481:K585)</f>
        <v>2110000</v>
      </c>
      <c r="L480" s="17">
        <f>SUBTOTAL(9,L481:L585)</f>
        <v>0</v>
      </c>
    </row>
    <row r="481" spans="1:12" ht="30" hidden="1" customHeight="1" x14ac:dyDescent="0.3">
      <c r="A481" s="429"/>
      <c r="B481" s="430"/>
      <c r="C481" s="431"/>
      <c r="D481" s="426"/>
      <c r="E481" s="426"/>
      <c r="F481" s="426"/>
      <c r="G481" s="433"/>
      <c r="H481" s="434"/>
      <c r="I481" s="435"/>
      <c r="J481" s="13"/>
      <c r="K481" s="13"/>
      <c r="L481" s="13"/>
    </row>
    <row r="482" spans="1:12" ht="18" customHeight="1" x14ac:dyDescent="0.3">
      <c r="A482" s="424" t="s">
        <v>354</v>
      </c>
      <c r="B482" s="425" t="s">
        <v>355</v>
      </c>
      <c r="C482" s="426">
        <f>SUBTOTAL(9,C483:C509)</f>
        <v>195734.94</v>
      </c>
      <c r="D482" s="426">
        <f>SUBTOTAL(9,D483:D509)</f>
        <v>1000000</v>
      </c>
      <c r="E482" s="426">
        <f>SUBTOTAL(9,E483:E509)</f>
        <v>70233.19</v>
      </c>
      <c r="F482" s="426">
        <f>G482-D482</f>
        <v>-1000000</v>
      </c>
      <c r="G482" s="426">
        <f>SUBTOTAL(9,G483:G509)</f>
        <v>0</v>
      </c>
      <c r="H482" s="427">
        <f>IF(C482&lt;&gt;0,E482/C482,"-")</f>
        <v>0.35881784825948809</v>
      </c>
      <c r="I482" s="428">
        <f>IF(D482&lt;&gt;0,E482/D482,"-")</f>
        <v>7.0233190000000001E-2</v>
      </c>
      <c r="J482" s="20">
        <f>SUBTOTAL(9,J483:J509)</f>
        <v>130000</v>
      </c>
      <c r="K482" s="20">
        <f>SUBTOTAL(9,K483:K509)</f>
        <v>60000</v>
      </c>
      <c r="L482" s="20">
        <f>SUBTOTAL(9,L483:L509)</f>
        <v>0</v>
      </c>
    </row>
    <row r="483" spans="1:12" ht="30" hidden="1" customHeight="1" x14ac:dyDescent="0.3">
      <c r="A483" s="429"/>
      <c r="B483" s="430"/>
      <c r="C483" s="431"/>
      <c r="D483" s="432"/>
      <c r="E483" s="432"/>
      <c r="F483" s="432"/>
      <c r="G483" s="433"/>
      <c r="H483" s="434"/>
      <c r="I483" s="435"/>
      <c r="J483" s="13"/>
      <c r="K483" s="13"/>
      <c r="L483" s="13"/>
    </row>
    <row r="484" spans="1:12" ht="18" customHeight="1" x14ac:dyDescent="0.3">
      <c r="A484" s="436" t="s">
        <v>0</v>
      </c>
      <c r="B484" s="437" t="s">
        <v>136</v>
      </c>
      <c r="C484" s="432">
        <f>SUBTOTAL(9,C485:C498)</f>
        <v>195734.94</v>
      </c>
      <c r="D484" s="432">
        <f>SUBTOTAL(9,D485:D498)</f>
        <v>650000</v>
      </c>
      <c r="E484" s="432">
        <f>SUBTOTAL(9,E485:E498)</f>
        <v>70233.19</v>
      </c>
      <c r="F484" s="432">
        <f>G484-D484</f>
        <v>-650000</v>
      </c>
      <c r="G484" s="432">
        <f>SUBTOTAL(9,G485:G498)</f>
        <v>0</v>
      </c>
      <c r="H484" s="438">
        <f>IF(C484&lt;&gt;0,E484/C484,"-")</f>
        <v>0.35881784825948809</v>
      </c>
      <c r="I484" s="439">
        <f>IF(D484&lt;&gt;0,E484/D484,"-")</f>
        <v>0.10805106153846154</v>
      </c>
      <c r="J484" s="21">
        <f>SUBTOTAL(9,J485:J498)</f>
        <v>130000</v>
      </c>
      <c r="K484" s="21">
        <f>SUBTOTAL(9,K485:K498)</f>
        <v>60000</v>
      </c>
      <c r="L484" s="21">
        <f>SUBTOTAL(9,L485:L498)</f>
        <v>0</v>
      </c>
    </row>
    <row r="485" spans="1:12" ht="30" hidden="1" customHeight="1" x14ac:dyDescent="0.3">
      <c r="A485" s="429"/>
      <c r="B485" s="430"/>
      <c r="C485" s="431"/>
      <c r="D485" s="440"/>
      <c r="E485" s="440"/>
      <c r="F485" s="440"/>
      <c r="G485" s="433"/>
      <c r="H485" s="434"/>
      <c r="I485" s="435"/>
      <c r="J485" s="13"/>
      <c r="K485" s="13"/>
      <c r="L485" s="13"/>
    </row>
    <row r="486" spans="1:12" ht="18" customHeight="1" x14ac:dyDescent="0.3">
      <c r="A486" s="441" t="s">
        <v>5</v>
      </c>
      <c r="B486" s="442" t="s">
        <v>139</v>
      </c>
      <c r="C486" s="440">
        <f>SUBTOTAL(9,C487:C497)</f>
        <v>195734.94</v>
      </c>
      <c r="D486" s="440">
        <f>SUBTOTAL(9,D487:D497)</f>
        <v>650000</v>
      </c>
      <c r="E486" s="440">
        <f>SUBTOTAL(9,E487:E497)</f>
        <v>70233.19</v>
      </c>
      <c r="F486" s="440">
        <f>G486-D486</f>
        <v>-650000</v>
      </c>
      <c r="G486" s="440">
        <f>SUBTOTAL(9,G487:G497)</f>
        <v>0</v>
      </c>
      <c r="H486" s="443">
        <f>IF(C486&lt;&gt;0,E486/C486,"-")</f>
        <v>0.35881784825948809</v>
      </c>
      <c r="I486" s="444">
        <f>IF(D486&lt;&gt;0,E486/D486,"-")</f>
        <v>0.10805106153846154</v>
      </c>
      <c r="J486" s="18">
        <f>SUBTOTAL(9,J487:J497)</f>
        <v>130000</v>
      </c>
      <c r="K486" s="18">
        <f>SUBTOTAL(9,K487:K497)</f>
        <v>60000</v>
      </c>
      <c r="L486" s="18">
        <f>SUBTOTAL(9,L487:L497)</f>
        <v>0</v>
      </c>
    </row>
    <row r="487" spans="1:12" ht="22.5" hidden="1" customHeight="1" x14ac:dyDescent="0.3">
      <c r="A487" s="429"/>
      <c r="B487" s="430"/>
      <c r="C487" s="431"/>
      <c r="D487" s="440"/>
      <c r="E487" s="440"/>
      <c r="F487" s="440"/>
      <c r="G487" s="440"/>
      <c r="H487" s="443"/>
      <c r="I487" s="444"/>
      <c r="J487" s="70"/>
      <c r="K487" s="70"/>
      <c r="L487" s="70"/>
    </row>
    <row r="488" spans="1:12" ht="18" customHeight="1" x14ac:dyDescent="0.3">
      <c r="A488" s="441" t="s">
        <v>25</v>
      </c>
      <c r="B488" s="442" t="s">
        <v>131</v>
      </c>
      <c r="C488" s="440">
        <f>SUBTOTAL(9,C489:C492)</f>
        <v>195734.94</v>
      </c>
      <c r="D488" s="440">
        <f>SUBTOTAL(9,D489:D492)</f>
        <v>620000</v>
      </c>
      <c r="E488" s="440">
        <f>SUBTOTAL(9,E489:E492)</f>
        <v>70233.19</v>
      </c>
      <c r="F488" s="440">
        <f>G488-D488</f>
        <v>-620000</v>
      </c>
      <c r="G488" s="440">
        <f>SUBTOTAL(9,G489:G492)</f>
        <v>0</v>
      </c>
      <c r="H488" s="443">
        <f>IF(C488&lt;&gt;0,E488/C488,"-")</f>
        <v>0.35881784825948809</v>
      </c>
      <c r="I488" s="444">
        <f>IF(D488&lt;&gt;0,E488/D488,"-")</f>
        <v>0.11327933870967742</v>
      </c>
      <c r="J488" s="70">
        <f>SUBTOTAL(9,J489:J492)</f>
        <v>100000</v>
      </c>
      <c r="K488" s="70">
        <f>SUBTOTAL(9,K489:K492)</f>
        <v>30000</v>
      </c>
      <c r="L488" s="70">
        <f>SUBTOTAL(9,L489:L492)</f>
        <v>0</v>
      </c>
    </row>
    <row r="489" spans="1:12" ht="30" hidden="1" customHeight="1" x14ac:dyDescent="0.3">
      <c r="A489" s="429"/>
      <c r="B489" s="430"/>
      <c r="C489" s="431"/>
      <c r="D489" s="431"/>
      <c r="E489" s="431"/>
      <c r="F489" s="431"/>
      <c r="G489" s="433"/>
      <c r="H489" s="434"/>
      <c r="I489" s="435"/>
      <c r="J489" s="13"/>
      <c r="K489" s="13"/>
      <c r="L489" s="13"/>
    </row>
    <row r="490" spans="1:12" ht="15" customHeight="1" x14ac:dyDescent="0.3">
      <c r="A490" s="446" t="s">
        <v>63</v>
      </c>
      <c r="B490" s="447" t="s">
        <v>200</v>
      </c>
      <c r="C490" s="232">
        <v>97500</v>
      </c>
      <c r="D490" s="232">
        <v>100000</v>
      </c>
      <c r="E490" s="232">
        <v>4500</v>
      </c>
      <c r="F490" s="232">
        <f>G490-D490</f>
        <v>-100000</v>
      </c>
      <c r="G490" s="232"/>
      <c r="H490" s="448">
        <f>IF(C490&lt;&gt;0,0/C490,"-")</f>
        <v>0</v>
      </c>
      <c r="I490" s="449">
        <f>IF(D490&lt;&gt;0,E490/D490,"-")</f>
        <v>4.4999999999999998E-2</v>
      </c>
      <c r="J490" s="3">
        <v>50000</v>
      </c>
      <c r="K490" s="24">
        <v>30000</v>
      </c>
      <c r="L490" s="24">
        <v>0</v>
      </c>
    </row>
    <row r="491" spans="1:12" ht="15" customHeight="1" x14ac:dyDescent="0.3">
      <c r="A491" s="446" t="s">
        <v>67</v>
      </c>
      <c r="B491" s="447" t="s">
        <v>157</v>
      </c>
      <c r="C491" s="232">
        <v>98234.94</v>
      </c>
      <c r="D491" s="232">
        <v>520000</v>
      </c>
      <c r="E491" s="232">
        <v>65733.19</v>
      </c>
      <c r="F491" s="232">
        <f>G491-D491</f>
        <v>-520000</v>
      </c>
      <c r="G491" s="232"/>
      <c r="H491" s="448">
        <f>IF(C491&lt;&gt;0,0/C491,"-")</f>
        <v>0</v>
      </c>
      <c r="I491" s="449">
        <f>IF(D491&lt;&gt;0,E491/D491,"-")</f>
        <v>0.12640998076923077</v>
      </c>
      <c r="J491" s="3">
        <v>50000</v>
      </c>
      <c r="K491" s="24">
        <v>0</v>
      </c>
      <c r="L491" s="24">
        <v>0</v>
      </c>
    </row>
    <row r="492" spans="1:12" hidden="1" x14ac:dyDescent="0.3">
      <c r="A492" s="429"/>
      <c r="B492" s="430"/>
      <c r="C492" s="431"/>
      <c r="D492" s="232"/>
      <c r="E492" s="232"/>
      <c r="F492" s="232"/>
      <c r="G492" s="232"/>
      <c r="H492" s="448"/>
      <c r="I492" s="449"/>
      <c r="J492" s="3"/>
      <c r="K492" s="3"/>
      <c r="L492" s="3"/>
    </row>
    <row r="493" spans="1:12" ht="18" customHeight="1" x14ac:dyDescent="0.3">
      <c r="A493" s="441" t="s">
        <v>26</v>
      </c>
      <c r="B493" s="442" t="s">
        <v>173</v>
      </c>
      <c r="C493" s="440">
        <f>SUBTOTAL(9,C494:C496)</f>
        <v>0</v>
      </c>
      <c r="D493" s="440">
        <f>SUBTOTAL(9,D494:D496)</f>
        <v>30000</v>
      </c>
      <c r="E493" s="440">
        <f>SUBTOTAL(9,E494:E496)</f>
        <v>0</v>
      </c>
      <c r="F493" s="440">
        <f>G493-D493</f>
        <v>-30000</v>
      </c>
      <c r="G493" s="440">
        <f>SUBTOTAL(9,G494:G496)</f>
        <v>0</v>
      </c>
      <c r="H493" s="443" t="str">
        <f>IF(C493&lt;&gt;0,E493/C493,"-")</f>
        <v>-</v>
      </c>
      <c r="I493" s="444">
        <f>IF(D493&lt;&gt;0,E493/D493,"-")</f>
        <v>0</v>
      </c>
      <c r="J493" s="70">
        <f>SUBTOTAL(9,J494:J496)</f>
        <v>30000</v>
      </c>
      <c r="K493" s="70">
        <f>SUBTOTAL(9,K494:K496)</f>
        <v>30000</v>
      </c>
      <c r="L493" s="70">
        <f>SUBTOTAL(9,L494:L496)</f>
        <v>0</v>
      </c>
    </row>
    <row r="494" spans="1:12" ht="30" hidden="1" customHeight="1" x14ac:dyDescent="0.3">
      <c r="A494" s="429"/>
      <c r="B494" s="430"/>
      <c r="C494" s="431"/>
      <c r="D494" s="431"/>
      <c r="E494" s="431"/>
      <c r="F494" s="431"/>
      <c r="G494" s="433"/>
      <c r="H494" s="434"/>
      <c r="I494" s="435"/>
      <c r="J494" s="13"/>
      <c r="K494" s="13"/>
      <c r="L494" s="13"/>
    </row>
    <row r="495" spans="1:12" ht="15" customHeight="1" x14ac:dyDescent="0.3">
      <c r="A495" s="502" t="s">
        <v>75</v>
      </c>
      <c r="B495" s="503" t="s">
        <v>173</v>
      </c>
      <c r="C495" s="504">
        <v>0</v>
      </c>
      <c r="D495" s="504">
        <v>30000</v>
      </c>
      <c r="E495" s="504">
        <v>0</v>
      </c>
      <c r="F495" s="504">
        <f>G495-D495</f>
        <v>-30000</v>
      </c>
      <c r="G495" s="504"/>
      <c r="H495" s="505" t="str">
        <f>IF(C495&lt;&gt;0,0/C495,"-")</f>
        <v>-</v>
      </c>
      <c r="I495" s="506">
        <f>IF(D495&lt;&gt;0,E495/D495,"-")</f>
        <v>0</v>
      </c>
      <c r="J495" s="3">
        <v>30000</v>
      </c>
      <c r="K495" s="24">
        <v>30000</v>
      </c>
      <c r="L495" s="24">
        <v>0</v>
      </c>
    </row>
    <row r="496" spans="1:12" hidden="1" x14ac:dyDescent="0.3">
      <c r="A496" s="429"/>
      <c r="B496" s="430"/>
      <c r="C496" s="431"/>
      <c r="D496" s="232"/>
      <c r="E496" s="232"/>
      <c r="F496" s="232"/>
      <c r="G496" s="232"/>
      <c r="H496" s="448"/>
      <c r="I496" s="449"/>
      <c r="J496" s="3"/>
      <c r="K496" s="3"/>
      <c r="L496" s="3"/>
    </row>
    <row r="497" spans="1:12" hidden="1" x14ac:dyDescent="0.3">
      <c r="A497" s="429"/>
      <c r="B497" s="430"/>
      <c r="C497" s="431"/>
      <c r="D497" s="431"/>
      <c r="E497" s="431"/>
      <c r="F497" s="431"/>
      <c r="G497" s="433"/>
      <c r="H497" s="434"/>
      <c r="I497" s="435"/>
      <c r="J497" s="13"/>
      <c r="K497" s="13"/>
      <c r="L497" s="13"/>
    </row>
    <row r="498" spans="1:12" ht="20.100000000000001" hidden="1" customHeight="1" x14ac:dyDescent="0.3">
      <c r="A498" s="429"/>
      <c r="B498" s="430"/>
      <c r="C498" s="431"/>
      <c r="D498" s="431"/>
      <c r="E498" s="431"/>
      <c r="F498" s="431"/>
      <c r="G498" s="433"/>
      <c r="H498" s="434"/>
      <c r="I498" s="435"/>
      <c r="J498" s="13"/>
      <c r="K498" s="13"/>
      <c r="L498" s="13"/>
    </row>
    <row r="499" spans="1:12" ht="18" customHeight="1" x14ac:dyDescent="0.3">
      <c r="A499" s="507" t="s">
        <v>1</v>
      </c>
      <c r="B499" s="508" t="s">
        <v>177</v>
      </c>
      <c r="C499" s="509">
        <f>SUBTOTAL(9,C500:C508)</f>
        <v>0</v>
      </c>
      <c r="D499" s="509">
        <f>SUBTOTAL(9,D500:D508)</f>
        <v>350000</v>
      </c>
      <c r="E499" s="509">
        <f>SUBTOTAL(9,E500:E508)</f>
        <v>0</v>
      </c>
      <c r="F499" s="509">
        <f>G499-D499</f>
        <v>-350000</v>
      </c>
      <c r="G499" s="509">
        <f>SUBTOTAL(9,G500:G508)</f>
        <v>0</v>
      </c>
      <c r="H499" s="510" t="str">
        <f>IF(C499&lt;&gt;0,E499/C499,"-")</f>
        <v>-</v>
      </c>
      <c r="I499" s="511">
        <f>IF(D499&lt;&gt;0,E499/D499,"-")</f>
        <v>0</v>
      </c>
      <c r="J499" s="21">
        <f>SUBTOTAL(9,J500:J508)</f>
        <v>0</v>
      </c>
      <c r="K499" s="21">
        <f>SUBTOTAL(9,K500:K508)</f>
        <v>0</v>
      </c>
      <c r="L499" s="21">
        <f>SUBTOTAL(9,L500:L508)</f>
        <v>0</v>
      </c>
    </row>
    <row r="500" spans="1:12" ht="30" hidden="1" customHeight="1" x14ac:dyDescent="0.3">
      <c r="A500" s="429"/>
      <c r="B500" s="430"/>
      <c r="C500" s="431"/>
      <c r="D500" s="440"/>
      <c r="E500" s="440"/>
      <c r="F500" s="440"/>
      <c r="G500" s="433"/>
      <c r="H500" s="434"/>
      <c r="I500" s="435"/>
      <c r="J500" s="13"/>
      <c r="K500" s="13"/>
      <c r="L500" s="13"/>
    </row>
    <row r="501" spans="1:12" ht="18" customHeight="1" x14ac:dyDescent="0.3">
      <c r="A501" s="441" t="s">
        <v>12</v>
      </c>
      <c r="B501" s="442" t="s">
        <v>190</v>
      </c>
      <c r="C501" s="440">
        <f>SUBTOTAL(9,C502:C507)</f>
        <v>0</v>
      </c>
      <c r="D501" s="440">
        <f>SUBTOTAL(9,D502:D507)</f>
        <v>350000</v>
      </c>
      <c r="E501" s="440">
        <f>SUBTOTAL(9,E502:E507)</f>
        <v>0</v>
      </c>
      <c r="F501" s="440">
        <f>G501-D501</f>
        <v>-350000</v>
      </c>
      <c r="G501" s="440">
        <f>SUBTOTAL(9,G502:G507)</f>
        <v>0</v>
      </c>
      <c r="H501" s="443" t="str">
        <f>IF(C501&lt;&gt;0,E501/C501,"-")</f>
        <v>-</v>
      </c>
      <c r="I501" s="444">
        <f>IF(D501&lt;&gt;0,E501/D501,"-")</f>
        <v>0</v>
      </c>
      <c r="J501" s="18">
        <f>SUBTOTAL(9,J502:J507)</f>
        <v>0</v>
      </c>
      <c r="K501" s="18">
        <f>SUBTOTAL(9,K502:K507)</f>
        <v>0</v>
      </c>
      <c r="L501" s="18">
        <f>SUBTOTAL(9,L502:L507)</f>
        <v>0</v>
      </c>
    </row>
    <row r="502" spans="1:12" ht="22.5" hidden="1" customHeight="1" x14ac:dyDescent="0.3">
      <c r="A502" s="429"/>
      <c r="B502" s="430"/>
      <c r="C502" s="431"/>
      <c r="D502" s="440"/>
      <c r="E502" s="440"/>
      <c r="F502" s="440"/>
      <c r="G502" s="440"/>
      <c r="H502" s="443"/>
      <c r="I502" s="444"/>
      <c r="J502" s="70"/>
      <c r="K502" s="70"/>
      <c r="L502" s="70"/>
    </row>
    <row r="503" spans="1:12" ht="18" customHeight="1" x14ac:dyDescent="0.3">
      <c r="A503" s="441" t="s">
        <v>34</v>
      </c>
      <c r="B503" s="442" t="s">
        <v>174</v>
      </c>
      <c r="C503" s="440">
        <f>SUBTOTAL(9,C504:C506)</f>
        <v>0</v>
      </c>
      <c r="D503" s="440">
        <f>SUBTOTAL(9,D504:D506)</f>
        <v>350000</v>
      </c>
      <c r="E503" s="440">
        <f>SUBTOTAL(9,E504:E506)</f>
        <v>0</v>
      </c>
      <c r="F503" s="440">
        <f>G503-D503</f>
        <v>-350000</v>
      </c>
      <c r="G503" s="440">
        <f>SUBTOTAL(9,G504:G506)</f>
        <v>0</v>
      </c>
      <c r="H503" s="443" t="str">
        <f>IF(C503&lt;&gt;0,E503/C503,"-")</f>
        <v>-</v>
      </c>
      <c r="I503" s="444">
        <f>IF(D503&lt;&gt;0,E503/D503,"-")</f>
        <v>0</v>
      </c>
      <c r="J503" s="70">
        <f>SUBTOTAL(9,J504:J506)</f>
        <v>0</v>
      </c>
      <c r="K503" s="70">
        <f>SUBTOTAL(9,K504:K506)</f>
        <v>0</v>
      </c>
      <c r="L503" s="70">
        <f>SUBTOTAL(9,L504:L506)</f>
        <v>0</v>
      </c>
    </row>
    <row r="504" spans="1:12" ht="30" hidden="1" customHeight="1" x14ac:dyDescent="0.3">
      <c r="A504" s="429"/>
      <c r="B504" s="430"/>
      <c r="C504" s="431"/>
      <c r="D504" s="431"/>
      <c r="E504" s="431"/>
      <c r="F504" s="431"/>
      <c r="G504" s="433"/>
      <c r="H504" s="434"/>
      <c r="I504" s="435"/>
      <c r="J504" s="13"/>
      <c r="K504" s="13"/>
      <c r="L504" s="13"/>
    </row>
    <row r="505" spans="1:12" ht="15" customHeight="1" x14ac:dyDescent="0.3">
      <c r="A505" s="446" t="s">
        <v>91</v>
      </c>
      <c r="B505" s="447" t="s">
        <v>193</v>
      </c>
      <c r="C505" s="232">
        <v>0</v>
      </c>
      <c r="D505" s="232">
        <v>350000</v>
      </c>
      <c r="E505" s="232">
        <v>0</v>
      </c>
      <c r="F505" s="232">
        <f>G505-D505</f>
        <v>-350000</v>
      </c>
      <c r="G505" s="232"/>
      <c r="H505" s="448" t="str">
        <f>IF(C505&lt;&gt;0,0/C505,"-")</f>
        <v>-</v>
      </c>
      <c r="I505" s="449">
        <f>IF(D505&lt;&gt;0,E505/D505,"-")</f>
        <v>0</v>
      </c>
      <c r="J505" s="3">
        <v>0</v>
      </c>
      <c r="K505" s="24">
        <v>0</v>
      </c>
      <c r="L505" s="24">
        <v>0</v>
      </c>
    </row>
    <row r="506" spans="1:12" hidden="1" x14ac:dyDescent="0.3">
      <c r="A506" s="429"/>
      <c r="B506" s="430"/>
      <c r="C506" s="431"/>
      <c r="D506" s="232"/>
      <c r="E506" s="232"/>
      <c r="F506" s="232"/>
      <c r="G506" s="232"/>
      <c r="H506" s="448"/>
      <c r="I506" s="449"/>
      <c r="J506" s="3"/>
      <c r="K506" s="3"/>
      <c r="L506" s="3"/>
    </row>
    <row r="507" spans="1:12" hidden="1" x14ac:dyDescent="0.3">
      <c r="A507" s="429"/>
      <c r="B507" s="430"/>
      <c r="C507" s="431"/>
      <c r="D507" s="431"/>
      <c r="E507" s="431"/>
      <c r="F507" s="431"/>
      <c r="G507" s="433"/>
      <c r="H507" s="434"/>
      <c r="I507" s="435"/>
      <c r="J507" s="13"/>
      <c r="K507" s="13"/>
      <c r="L507" s="13"/>
    </row>
    <row r="508" spans="1:12" ht="20.100000000000001" hidden="1" customHeight="1" x14ac:dyDescent="0.3">
      <c r="A508" s="429"/>
      <c r="B508" s="430"/>
      <c r="C508" s="431"/>
      <c r="D508" s="431"/>
      <c r="E508" s="431"/>
      <c r="F508" s="431"/>
      <c r="G508" s="433"/>
      <c r="H508" s="434"/>
      <c r="I508" s="435"/>
      <c r="J508" s="13"/>
      <c r="K508" s="13"/>
      <c r="L508" s="13"/>
    </row>
    <row r="509" spans="1:12" ht="20.100000000000001" hidden="1" customHeight="1" x14ac:dyDescent="0.3">
      <c r="A509" s="429"/>
      <c r="B509" s="430"/>
      <c r="C509" s="431"/>
      <c r="D509" s="431"/>
      <c r="E509" s="431"/>
      <c r="F509" s="431"/>
      <c r="G509" s="433"/>
      <c r="H509" s="434"/>
      <c r="I509" s="435"/>
      <c r="J509" s="13"/>
      <c r="K509" s="13"/>
      <c r="L509" s="13"/>
    </row>
    <row r="510" spans="1:12" ht="18" customHeight="1" x14ac:dyDescent="0.3">
      <c r="A510" s="424" t="s">
        <v>356</v>
      </c>
      <c r="B510" s="425" t="s">
        <v>468</v>
      </c>
      <c r="C510" s="426">
        <f>SUBTOTAL(9,C511:C547)</f>
        <v>1154172.83</v>
      </c>
      <c r="D510" s="426">
        <f>SUBTOTAL(9,D511:D547)</f>
        <v>310000</v>
      </c>
      <c r="E510" s="426">
        <f>SUBTOTAL(9,E511:E547)</f>
        <v>297225</v>
      </c>
      <c r="F510" s="426">
        <f>G510-D510</f>
        <v>-310000</v>
      </c>
      <c r="G510" s="426">
        <f>SUBTOTAL(9,G511:G547)</f>
        <v>0</v>
      </c>
      <c r="H510" s="427">
        <f>IF(C510&lt;&gt;0,E510/C510,"-")</f>
        <v>0.25752209051741409</v>
      </c>
      <c r="I510" s="428">
        <f>IF(D510&lt;&gt;0,E510/D510,"-")</f>
        <v>0.95879032258064512</v>
      </c>
      <c r="J510" s="20">
        <f>SUBTOTAL(9,J511:J547)</f>
        <v>60000</v>
      </c>
      <c r="K510" s="20">
        <f>SUBTOTAL(9,K511:K547)</f>
        <v>50000</v>
      </c>
      <c r="L510" s="20">
        <f>SUBTOTAL(9,L511:L547)</f>
        <v>0</v>
      </c>
    </row>
    <row r="511" spans="1:12" ht="30" hidden="1" customHeight="1" x14ac:dyDescent="0.3">
      <c r="A511" s="429"/>
      <c r="B511" s="430"/>
      <c r="C511" s="431"/>
      <c r="D511" s="432"/>
      <c r="E511" s="432"/>
      <c r="F511" s="432"/>
      <c r="G511" s="433"/>
      <c r="H511" s="434"/>
      <c r="I511" s="435"/>
      <c r="J511" s="13"/>
      <c r="K511" s="13"/>
      <c r="L511" s="13"/>
    </row>
    <row r="512" spans="1:12" ht="18" customHeight="1" x14ac:dyDescent="0.3">
      <c r="A512" s="436" t="s">
        <v>0</v>
      </c>
      <c r="B512" s="437" t="s">
        <v>136</v>
      </c>
      <c r="C512" s="432">
        <f>SUBTOTAL(9,C513:C525)</f>
        <v>287427.5</v>
      </c>
      <c r="D512" s="432">
        <f>SUBTOTAL(9,D513:D525)</f>
        <v>160000</v>
      </c>
      <c r="E512" s="432">
        <f>SUBTOTAL(9,E513:E525)</f>
        <v>0</v>
      </c>
      <c r="F512" s="432">
        <f>G512-D512</f>
        <v>-160000</v>
      </c>
      <c r="G512" s="432">
        <f>SUBTOTAL(9,G513:G525)</f>
        <v>0</v>
      </c>
      <c r="H512" s="438">
        <f>IF(C512&lt;&gt;0,E512/C512,"-")</f>
        <v>0</v>
      </c>
      <c r="I512" s="439">
        <f>IF(D512&lt;&gt;0,E512/D512,"-")</f>
        <v>0</v>
      </c>
      <c r="J512" s="21">
        <f>SUBTOTAL(9,J513:J525)</f>
        <v>60000</v>
      </c>
      <c r="K512" s="21">
        <f>SUBTOTAL(9,K513:K525)</f>
        <v>50000</v>
      </c>
      <c r="L512" s="21">
        <f>SUBTOTAL(9,L513:L525)</f>
        <v>0</v>
      </c>
    </row>
    <row r="513" spans="1:12" ht="30" hidden="1" customHeight="1" x14ac:dyDescent="0.3">
      <c r="A513" s="429"/>
      <c r="B513" s="430"/>
      <c r="C513" s="431"/>
      <c r="D513" s="440"/>
      <c r="E513" s="440"/>
      <c r="F513" s="440"/>
      <c r="G513" s="433"/>
      <c r="H513" s="434"/>
      <c r="I513" s="435"/>
      <c r="J513" s="13"/>
      <c r="K513" s="13"/>
      <c r="L513" s="13"/>
    </row>
    <row r="514" spans="1:12" ht="18" customHeight="1" x14ac:dyDescent="0.3">
      <c r="A514" s="441" t="s">
        <v>5</v>
      </c>
      <c r="B514" s="442" t="s">
        <v>139</v>
      </c>
      <c r="C514" s="440">
        <f>SUBTOTAL(9,C515:C524)</f>
        <v>287427.5</v>
      </c>
      <c r="D514" s="440">
        <f>SUBTOTAL(9,D515:D524)</f>
        <v>160000</v>
      </c>
      <c r="E514" s="440">
        <f>SUBTOTAL(9,E515:E524)</f>
        <v>0</v>
      </c>
      <c r="F514" s="440">
        <f>G514-D514</f>
        <v>-160000</v>
      </c>
      <c r="G514" s="440">
        <f>SUBTOTAL(9,G515:G524)</f>
        <v>0</v>
      </c>
      <c r="H514" s="443">
        <f>IF(C514&lt;&gt;0,E514/C514,"-")</f>
        <v>0</v>
      </c>
      <c r="I514" s="444">
        <f>IF(D514&lt;&gt;0,E514/D514,"-")</f>
        <v>0</v>
      </c>
      <c r="J514" s="18">
        <f>SUBTOTAL(9,J515:J524)</f>
        <v>60000</v>
      </c>
      <c r="K514" s="18">
        <f>SUBTOTAL(9,K515:K524)</f>
        <v>50000</v>
      </c>
      <c r="L514" s="18">
        <f>SUBTOTAL(9,L515:L524)</f>
        <v>0</v>
      </c>
    </row>
    <row r="515" spans="1:12" ht="22.5" hidden="1" customHeight="1" x14ac:dyDescent="0.3">
      <c r="A515" s="429"/>
      <c r="B515" s="430"/>
      <c r="C515" s="431"/>
      <c r="D515" s="440"/>
      <c r="E515" s="440"/>
      <c r="F515" s="440"/>
      <c r="G515" s="440"/>
      <c r="H515" s="443"/>
      <c r="I515" s="444"/>
      <c r="J515" s="70"/>
      <c r="K515" s="70"/>
      <c r="L515" s="70"/>
    </row>
    <row r="516" spans="1:12" ht="18" customHeight="1" x14ac:dyDescent="0.3">
      <c r="A516" s="441" t="s">
        <v>24</v>
      </c>
      <c r="B516" s="442" t="s">
        <v>163</v>
      </c>
      <c r="C516" s="440">
        <f>SUBTOTAL(9,C517:C519)</f>
        <v>272.5</v>
      </c>
      <c r="D516" s="440">
        <f>SUBTOTAL(9,D517:D519)</f>
        <v>10000</v>
      </c>
      <c r="E516" s="440">
        <f>SUBTOTAL(9,E517:E519)</f>
        <v>0</v>
      </c>
      <c r="F516" s="440">
        <f>G516-D516</f>
        <v>-10000</v>
      </c>
      <c r="G516" s="440">
        <f>SUBTOTAL(9,G517:G519)</f>
        <v>0</v>
      </c>
      <c r="H516" s="443">
        <f>IF(C516&lt;&gt;0,E516/C516,"-")</f>
        <v>0</v>
      </c>
      <c r="I516" s="444">
        <f>IF(D516&lt;&gt;0,E516/D516,"-")</f>
        <v>0</v>
      </c>
      <c r="J516" s="70">
        <f>SUBTOTAL(9,J517:J519)</f>
        <v>10000</v>
      </c>
      <c r="K516" s="70">
        <f>SUBTOTAL(9,K517:K519)</f>
        <v>10000</v>
      </c>
      <c r="L516" s="70">
        <f>SUBTOTAL(9,L517:L519)</f>
        <v>0</v>
      </c>
    </row>
    <row r="517" spans="1:12" ht="30" hidden="1" customHeight="1" x14ac:dyDescent="0.3">
      <c r="A517" s="429"/>
      <c r="B517" s="430"/>
      <c r="C517" s="431"/>
      <c r="D517" s="431"/>
      <c r="E517" s="431"/>
      <c r="F517" s="431"/>
      <c r="G517" s="433"/>
      <c r="H517" s="434"/>
      <c r="I517" s="435"/>
      <c r="J517" s="13"/>
      <c r="K517" s="13"/>
      <c r="L517" s="13"/>
    </row>
    <row r="518" spans="1:12" ht="15" customHeight="1" x14ac:dyDescent="0.3">
      <c r="A518" s="446" t="s">
        <v>58</v>
      </c>
      <c r="B518" s="447" t="s">
        <v>114</v>
      </c>
      <c r="C518" s="232">
        <v>272.5</v>
      </c>
      <c r="D518" s="232">
        <v>10000</v>
      </c>
      <c r="E518" s="232">
        <v>0</v>
      </c>
      <c r="F518" s="232">
        <f>G518-D518</f>
        <v>-10000</v>
      </c>
      <c r="G518" s="232"/>
      <c r="H518" s="448">
        <f>IF(C518&lt;&gt;0,0/C518,"-")</f>
        <v>0</v>
      </c>
      <c r="I518" s="449">
        <f>IF(D518&lt;&gt;0,E518/D518,"-")</f>
        <v>0</v>
      </c>
      <c r="J518" s="3">
        <v>10000</v>
      </c>
      <c r="K518" s="24">
        <v>10000</v>
      </c>
      <c r="L518" s="24">
        <v>0</v>
      </c>
    </row>
    <row r="519" spans="1:12" hidden="1" x14ac:dyDescent="0.3">
      <c r="A519" s="429"/>
      <c r="B519" s="430"/>
      <c r="C519" s="431"/>
      <c r="D519" s="232"/>
      <c r="E519" s="232"/>
      <c r="F519" s="232"/>
      <c r="G519" s="232"/>
      <c r="H519" s="448"/>
      <c r="I519" s="449"/>
      <c r="J519" s="3"/>
      <c r="K519" s="3"/>
      <c r="L519" s="3"/>
    </row>
    <row r="520" spans="1:12" ht="18" customHeight="1" x14ac:dyDescent="0.3">
      <c r="A520" s="441" t="s">
        <v>25</v>
      </c>
      <c r="B520" s="442" t="s">
        <v>131</v>
      </c>
      <c r="C520" s="440">
        <f>SUBTOTAL(9,C521:C523)</f>
        <v>287155</v>
      </c>
      <c r="D520" s="440">
        <f>SUBTOTAL(9,D521:D523)</f>
        <v>150000</v>
      </c>
      <c r="E520" s="440">
        <f>SUBTOTAL(9,E521:E523)</f>
        <v>0</v>
      </c>
      <c r="F520" s="440">
        <f>G520-D520</f>
        <v>-150000</v>
      </c>
      <c r="G520" s="440">
        <f>SUBTOTAL(9,G521:G523)</f>
        <v>0</v>
      </c>
      <c r="H520" s="443">
        <f>IF(C520&lt;&gt;0,E520/C520,"-")</f>
        <v>0</v>
      </c>
      <c r="I520" s="444">
        <f>IF(D520&lt;&gt;0,E520/D520,"-")</f>
        <v>0</v>
      </c>
      <c r="J520" s="70">
        <f>SUBTOTAL(9,J521:J523)</f>
        <v>50000</v>
      </c>
      <c r="K520" s="70">
        <f>SUBTOTAL(9,K521:K523)</f>
        <v>40000</v>
      </c>
      <c r="L520" s="70">
        <f>SUBTOTAL(9,L521:L523)</f>
        <v>0</v>
      </c>
    </row>
    <row r="521" spans="1:12" ht="30" hidden="1" customHeight="1" x14ac:dyDescent="0.3">
      <c r="A521" s="429"/>
      <c r="B521" s="430"/>
      <c r="C521" s="431"/>
      <c r="D521" s="431"/>
      <c r="E521" s="431"/>
      <c r="F521" s="431"/>
      <c r="G521" s="433"/>
      <c r="H521" s="434"/>
      <c r="I521" s="435"/>
      <c r="J521" s="13"/>
      <c r="K521" s="13"/>
      <c r="L521" s="13"/>
    </row>
    <row r="522" spans="1:12" ht="15" customHeight="1" x14ac:dyDescent="0.3">
      <c r="A522" s="446" t="s">
        <v>62</v>
      </c>
      <c r="B522" s="447" t="s">
        <v>211</v>
      </c>
      <c r="C522" s="232">
        <v>287155</v>
      </c>
      <c r="D522" s="232">
        <v>150000</v>
      </c>
      <c r="E522" s="232">
        <v>0</v>
      </c>
      <c r="F522" s="232">
        <f>G522-D522</f>
        <v>-150000</v>
      </c>
      <c r="G522" s="232"/>
      <c r="H522" s="448">
        <f>IF(C522&lt;&gt;0,0/C522,"-")</f>
        <v>0</v>
      </c>
      <c r="I522" s="449">
        <f>IF(D522&lt;&gt;0,E522/D522,"-")</f>
        <v>0</v>
      </c>
      <c r="J522" s="3">
        <v>50000</v>
      </c>
      <c r="K522" s="24">
        <v>40000</v>
      </c>
      <c r="L522" s="24">
        <v>0</v>
      </c>
    </row>
    <row r="523" spans="1:12" hidden="1" x14ac:dyDescent="0.3">
      <c r="A523" s="429"/>
      <c r="B523" s="430"/>
      <c r="C523" s="431"/>
      <c r="D523" s="232"/>
      <c r="E523" s="232"/>
      <c r="F523" s="232"/>
      <c r="G523" s="232"/>
      <c r="H523" s="448"/>
      <c r="I523" s="449"/>
      <c r="J523" s="3"/>
      <c r="K523" s="3"/>
      <c r="L523" s="3"/>
    </row>
    <row r="524" spans="1:12" hidden="1" x14ac:dyDescent="0.3">
      <c r="A524" s="429"/>
      <c r="B524" s="430"/>
      <c r="C524" s="431"/>
      <c r="D524" s="431"/>
      <c r="E524" s="431"/>
      <c r="F524" s="431"/>
      <c r="G524" s="433"/>
      <c r="H524" s="434"/>
      <c r="I524" s="435"/>
      <c r="J524" s="13"/>
      <c r="K524" s="13"/>
      <c r="L524" s="13"/>
    </row>
    <row r="525" spans="1:12" ht="20.100000000000001" hidden="1" customHeight="1" x14ac:dyDescent="0.3">
      <c r="A525" s="429"/>
      <c r="B525" s="430"/>
      <c r="C525" s="431"/>
      <c r="D525" s="431"/>
      <c r="E525" s="431"/>
      <c r="F525" s="431"/>
      <c r="G525" s="433"/>
      <c r="H525" s="434"/>
      <c r="I525" s="435"/>
      <c r="J525" s="13"/>
      <c r="K525" s="13"/>
      <c r="L525" s="13"/>
    </row>
    <row r="526" spans="1:12" ht="18" customHeight="1" x14ac:dyDescent="0.3">
      <c r="A526" s="436" t="s">
        <v>1</v>
      </c>
      <c r="B526" s="437" t="s">
        <v>177</v>
      </c>
      <c r="C526" s="432">
        <f>SUBTOTAL(9,C527:C546)</f>
        <v>866745.33</v>
      </c>
      <c r="D526" s="432">
        <f>SUBTOTAL(9,D527:D546)</f>
        <v>150000</v>
      </c>
      <c r="E526" s="432">
        <f>SUBTOTAL(9,E527:E546)</f>
        <v>297225</v>
      </c>
      <c r="F526" s="432">
        <f>G526-D526</f>
        <v>-150000</v>
      </c>
      <c r="G526" s="432">
        <f>SUBTOTAL(9,G527:G546)</f>
        <v>0</v>
      </c>
      <c r="H526" s="438">
        <f>IF(C526&lt;&gt;0,E526/C526,"-")</f>
        <v>0.34292079773882372</v>
      </c>
      <c r="I526" s="439">
        <f>IF(D526&lt;&gt;0,E526/D526,"-")</f>
        <v>1.9815</v>
      </c>
      <c r="J526" s="21">
        <f>SUBTOTAL(9,J527:J546)</f>
        <v>0</v>
      </c>
      <c r="K526" s="21">
        <f>SUBTOTAL(9,K527:K546)</f>
        <v>0</v>
      </c>
      <c r="L526" s="21">
        <f>SUBTOTAL(9,L527:L546)</f>
        <v>0</v>
      </c>
    </row>
    <row r="527" spans="1:12" ht="30" hidden="1" customHeight="1" x14ac:dyDescent="0.3">
      <c r="A527" s="429"/>
      <c r="B527" s="430"/>
      <c r="C527" s="431"/>
      <c r="D527" s="440"/>
      <c r="E527" s="440"/>
      <c r="F527" s="440"/>
      <c r="G527" s="433"/>
      <c r="H527" s="434"/>
      <c r="I527" s="435"/>
      <c r="J527" s="13"/>
      <c r="K527" s="13"/>
      <c r="L527" s="13"/>
    </row>
    <row r="528" spans="1:12" ht="18" customHeight="1" x14ac:dyDescent="0.3">
      <c r="A528" s="441" t="s">
        <v>12</v>
      </c>
      <c r="B528" s="442" t="s">
        <v>190</v>
      </c>
      <c r="C528" s="440">
        <f>SUBTOTAL(9,C529:C538)</f>
        <v>0</v>
      </c>
      <c r="D528" s="440">
        <f>SUBTOTAL(9,D529:D538)</f>
        <v>150000</v>
      </c>
      <c r="E528" s="440">
        <f>SUBTOTAL(9,E529:E538)</f>
        <v>233395</v>
      </c>
      <c r="F528" s="440">
        <f>G528-D528</f>
        <v>-150000</v>
      </c>
      <c r="G528" s="440">
        <f>SUBTOTAL(9,G529:G538)</f>
        <v>0</v>
      </c>
      <c r="H528" s="443" t="str">
        <f>IF(C528&lt;&gt;0,E528/C528,"-")</f>
        <v>-</v>
      </c>
      <c r="I528" s="444">
        <f>IF(D528&lt;&gt;0,E528/D528,"-")</f>
        <v>1.5559666666666667</v>
      </c>
      <c r="J528" s="18">
        <f>SUBTOTAL(9,J529:J538)</f>
        <v>0</v>
      </c>
      <c r="K528" s="18">
        <f>SUBTOTAL(9,K529:K538)</f>
        <v>0</v>
      </c>
      <c r="L528" s="18">
        <f>SUBTOTAL(9,L529:L538)</f>
        <v>0</v>
      </c>
    </row>
    <row r="529" spans="1:12" ht="22.5" hidden="1" customHeight="1" x14ac:dyDescent="0.3">
      <c r="A529" s="429"/>
      <c r="B529" s="430"/>
      <c r="C529" s="431"/>
      <c r="D529" s="440"/>
      <c r="E529" s="440"/>
      <c r="F529" s="440"/>
      <c r="G529" s="440"/>
      <c r="H529" s="443"/>
      <c r="I529" s="444"/>
      <c r="J529" s="70"/>
      <c r="K529" s="70"/>
      <c r="L529" s="70"/>
    </row>
    <row r="530" spans="1:12" ht="18" customHeight="1" x14ac:dyDescent="0.3">
      <c r="A530" s="441" t="s">
        <v>34</v>
      </c>
      <c r="B530" s="442" t="s">
        <v>174</v>
      </c>
      <c r="C530" s="440">
        <f>SUBTOTAL(9,C531:C533)</f>
        <v>0</v>
      </c>
      <c r="D530" s="440">
        <f>SUBTOTAL(9,D531:D533)</f>
        <v>150000</v>
      </c>
      <c r="E530" s="440">
        <f>SUBTOTAL(9,E531:E533)</f>
        <v>0</v>
      </c>
      <c r="F530" s="440">
        <f>G530-D530</f>
        <v>-150000</v>
      </c>
      <c r="G530" s="440">
        <f>SUBTOTAL(9,G531:G533)</f>
        <v>0</v>
      </c>
      <c r="H530" s="443" t="str">
        <f>IF(C530&lt;&gt;0,E530/C530,"-")</f>
        <v>-</v>
      </c>
      <c r="I530" s="444">
        <f>IF(D530&lt;&gt;0,E530/D530,"-")</f>
        <v>0</v>
      </c>
      <c r="J530" s="70">
        <f>SUBTOTAL(9,J531:J533)</f>
        <v>0</v>
      </c>
      <c r="K530" s="70">
        <f>SUBTOTAL(9,K531:K533)</f>
        <v>0</v>
      </c>
      <c r="L530" s="70">
        <f>SUBTOTAL(9,L531:L533)</f>
        <v>0</v>
      </c>
    </row>
    <row r="531" spans="1:12" ht="30" hidden="1" customHeight="1" x14ac:dyDescent="0.3">
      <c r="A531" s="429"/>
      <c r="B531" s="430"/>
      <c r="C531" s="431"/>
      <c r="D531" s="431"/>
      <c r="E531" s="431"/>
      <c r="F531" s="431"/>
      <c r="G531" s="433"/>
      <c r="H531" s="434"/>
      <c r="I531" s="435"/>
      <c r="J531" s="13"/>
      <c r="K531" s="13"/>
      <c r="L531" s="13"/>
    </row>
    <row r="532" spans="1:12" ht="15" customHeight="1" x14ac:dyDescent="0.3">
      <c r="A532" s="446" t="s">
        <v>88</v>
      </c>
      <c r="B532" s="447" t="s">
        <v>127</v>
      </c>
      <c r="C532" s="232">
        <v>0</v>
      </c>
      <c r="D532" s="232">
        <v>150000</v>
      </c>
      <c r="E532" s="232">
        <v>0</v>
      </c>
      <c r="F532" s="232">
        <f>G532-D532</f>
        <v>-150000</v>
      </c>
      <c r="G532" s="232"/>
      <c r="H532" s="448" t="str">
        <f>IF(C532&lt;&gt;0,0/C532,"-")</f>
        <v>-</v>
      </c>
      <c r="I532" s="449">
        <f>IF(D532&lt;&gt;0,E532/D532,"-")</f>
        <v>0</v>
      </c>
      <c r="J532" s="3">
        <v>0</v>
      </c>
      <c r="K532" s="24">
        <v>0</v>
      </c>
      <c r="L532" s="24">
        <v>0</v>
      </c>
    </row>
    <row r="533" spans="1:12" hidden="1" x14ac:dyDescent="0.3">
      <c r="A533" s="429"/>
      <c r="B533" s="430"/>
      <c r="C533" s="431"/>
      <c r="D533" s="232"/>
      <c r="E533" s="232"/>
      <c r="F533" s="232"/>
      <c r="G533" s="232"/>
      <c r="H533" s="448"/>
      <c r="I533" s="449"/>
      <c r="J533" s="3"/>
      <c r="K533" s="3"/>
      <c r="L533" s="3"/>
    </row>
    <row r="534" spans="1:12" ht="18" customHeight="1" x14ac:dyDescent="0.3">
      <c r="A534" s="441" t="s">
        <v>35</v>
      </c>
      <c r="B534" s="442" t="s">
        <v>143</v>
      </c>
      <c r="C534" s="440">
        <f>SUBTOTAL(9,C535:C537)</f>
        <v>0</v>
      </c>
      <c r="D534" s="440">
        <f>SUBTOTAL(9,D535:D537)</f>
        <v>0</v>
      </c>
      <c r="E534" s="440">
        <f>SUBTOTAL(9,E535:E537)</f>
        <v>233395</v>
      </c>
      <c r="F534" s="440">
        <f>G534-D534</f>
        <v>0</v>
      </c>
      <c r="G534" s="440">
        <f>SUBTOTAL(9,G535:G537)</f>
        <v>0</v>
      </c>
      <c r="H534" s="443" t="str">
        <f>IF(C534&lt;&gt;0,E534/C534,"-")</f>
        <v>-</v>
      </c>
      <c r="I534" s="444" t="str">
        <f>IF(D534&lt;&gt;0,E534/D534,"-")</f>
        <v>-</v>
      </c>
      <c r="J534" s="70">
        <f>SUBTOTAL(9,J535:J537)</f>
        <v>0</v>
      </c>
      <c r="K534" s="70">
        <f>SUBTOTAL(9,K535:K537)</f>
        <v>0</v>
      </c>
      <c r="L534" s="70">
        <f>SUBTOTAL(9,L535:L537)</f>
        <v>0</v>
      </c>
    </row>
    <row r="535" spans="1:12" ht="30" hidden="1" customHeight="1" x14ac:dyDescent="0.3">
      <c r="A535" s="429"/>
      <c r="B535" s="430"/>
      <c r="C535" s="431"/>
      <c r="D535" s="431"/>
      <c r="E535" s="431"/>
      <c r="F535" s="431"/>
      <c r="G535" s="433"/>
      <c r="H535" s="434"/>
      <c r="I535" s="435"/>
      <c r="J535" s="13"/>
      <c r="K535" s="13"/>
      <c r="L535" s="13"/>
    </row>
    <row r="536" spans="1:12" ht="15" customHeight="1" x14ac:dyDescent="0.3">
      <c r="A536" s="446" t="s">
        <v>94</v>
      </c>
      <c r="B536" s="447" t="s">
        <v>215</v>
      </c>
      <c r="C536" s="232">
        <v>0</v>
      </c>
      <c r="D536" s="232">
        <v>0</v>
      </c>
      <c r="E536" s="232">
        <v>233395</v>
      </c>
      <c r="F536" s="232">
        <f>G536-D536</f>
        <v>0</v>
      </c>
      <c r="G536" s="232"/>
      <c r="H536" s="448" t="str">
        <f>IF(C536&lt;&gt;0,0/C536,"-")</f>
        <v>-</v>
      </c>
      <c r="I536" s="449" t="str">
        <f>IF(D536&lt;&gt;0,E536/D536,"-")</f>
        <v>-</v>
      </c>
      <c r="J536" s="3">
        <v>0</v>
      </c>
      <c r="K536" s="24">
        <v>0</v>
      </c>
      <c r="L536" s="24">
        <v>0</v>
      </c>
    </row>
    <row r="537" spans="1:12" hidden="1" x14ac:dyDescent="0.3">
      <c r="A537" s="429"/>
      <c r="B537" s="430"/>
      <c r="C537" s="431"/>
      <c r="D537" s="232"/>
      <c r="E537" s="232"/>
      <c r="F537" s="232"/>
      <c r="G537" s="232"/>
      <c r="H537" s="448"/>
      <c r="I537" s="449"/>
      <c r="J537" s="3"/>
      <c r="K537" s="3"/>
      <c r="L537" s="3"/>
    </row>
    <row r="538" spans="1:12" hidden="1" x14ac:dyDescent="0.3">
      <c r="A538" s="429"/>
      <c r="B538" s="430"/>
      <c r="C538" s="431"/>
      <c r="D538" s="431"/>
      <c r="E538" s="431"/>
      <c r="F538" s="431"/>
      <c r="G538" s="433"/>
      <c r="H538" s="434"/>
      <c r="I538" s="435"/>
      <c r="J538" s="13"/>
      <c r="K538" s="13"/>
      <c r="L538" s="13"/>
    </row>
    <row r="539" spans="1:12" ht="18" customHeight="1" x14ac:dyDescent="0.3">
      <c r="A539" s="441" t="s">
        <v>13</v>
      </c>
      <c r="B539" s="442" t="s">
        <v>195</v>
      </c>
      <c r="C539" s="440">
        <f>SUBTOTAL(9,C540:C545)</f>
        <v>866745.33</v>
      </c>
      <c r="D539" s="440">
        <f>SUBTOTAL(9,D540:D545)</f>
        <v>0</v>
      </c>
      <c r="E539" s="440">
        <f>SUBTOTAL(9,E540:E545)</f>
        <v>63830</v>
      </c>
      <c r="F539" s="440">
        <f>G539-D539</f>
        <v>0</v>
      </c>
      <c r="G539" s="440">
        <f>SUBTOTAL(9,G540:G545)</f>
        <v>0</v>
      </c>
      <c r="H539" s="443">
        <f>IF(C539&lt;&gt;0,E539/C539,"-")</f>
        <v>7.3643315736122858E-2</v>
      </c>
      <c r="I539" s="444" t="str">
        <f>IF(D539&lt;&gt;0,E539/D539,"-")</f>
        <v>-</v>
      </c>
      <c r="J539" s="18">
        <f>SUBTOTAL(9,J540:J545)</f>
        <v>0</v>
      </c>
      <c r="K539" s="18">
        <f>SUBTOTAL(9,K540:K545)</f>
        <v>0</v>
      </c>
      <c r="L539" s="18">
        <f>SUBTOTAL(9,L540:L545)</f>
        <v>0</v>
      </c>
    </row>
    <row r="540" spans="1:12" ht="22.5" hidden="1" customHeight="1" x14ac:dyDescent="0.3">
      <c r="A540" s="429"/>
      <c r="B540" s="430"/>
      <c r="C540" s="431"/>
      <c r="D540" s="440"/>
      <c r="E540" s="440"/>
      <c r="F540" s="440"/>
      <c r="G540" s="440"/>
      <c r="H540" s="443"/>
      <c r="I540" s="444"/>
      <c r="J540" s="70"/>
      <c r="K540" s="70"/>
      <c r="L540" s="70"/>
    </row>
    <row r="541" spans="1:12" ht="18" customHeight="1" x14ac:dyDescent="0.3">
      <c r="A541" s="441" t="s">
        <v>37</v>
      </c>
      <c r="B541" s="442" t="s">
        <v>210</v>
      </c>
      <c r="C541" s="440">
        <f>SUBTOTAL(9,C542:C544)</f>
        <v>866745.33</v>
      </c>
      <c r="D541" s="440">
        <f>SUBTOTAL(9,D542:D544)</f>
        <v>0</v>
      </c>
      <c r="E541" s="440">
        <f>SUBTOTAL(9,E542:E544)</f>
        <v>63830</v>
      </c>
      <c r="F541" s="440">
        <f>G541-D541</f>
        <v>0</v>
      </c>
      <c r="G541" s="440">
        <f>SUBTOTAL(9,G542:G544)</f>
        <v>0</v>
      </c>
      <c r="H541" s="443">
        <f>IF(C541&lt;&gt;0,E541/C541,"-")</f>
        <v>7.3643315736122858E-2</v>
      </c>
      <c r="I541" s="444" t="str">
        <f>IF(D541&lt;&gt;0,E541/D541,"-")</f>
        <v>-</v>
      </c>
      <c r="J541" s="70">
        <f>SUBTOTAL(9,J542:J544)</f>
        <v>0</v>
      </c>
      <c r="K541" s="70">
        <f>SUBTOTAL(9,K542:K544)</f>
        <v>0</v>
      </c>
      <c r="L541" s="70">
        <f>SUBTOTAL(9,L542:L544)</f>
        <v>0</v>
      </c>
    </row>
    <row r="542" spans="1:12" ht="30" hidden="1" customHeight="1" x14ac:dyDescent="0.3">
      <c r="A542" s="429"/>
      <c r="B542" s="430"/>
      <c r="C542" s="431"/>
      <c r="D542" s="431"/>
      <c r="E542" s="431"/>
      <c r="F542" s="431"/>
      <c r="G542" s="433"/>
      <c r="H542" s="434"/>
      <c r="I542" s="435"/>
      <c r="J542" s="13"/>
      <c r="K542" s="13"/>
      <c r="L542" s="13"/>
    </row>
    <row r="543" spans="1:12" ht="15" customHeight="1" x14ac:dyDescent="0.3">
      <c r="A543" s="446" t="s">
        <v>96</v>
      </c>
      <c r="B543" s="447" t="s">
        <v>210</v>
      </c>
      <c r="C543" s="232">
        <v>866745.33</v>
      </c>
      <c r="D543" s="232">
        <v>0</v>
      </c>
      <c r="E543" s="232">
        <v>63830</v>
      </c>
      <c r="F543" s="232">
        <f>G543-D543</f>
        <v>0</v>
      </c>
      <c r="G543" s="232"/>
      <c r="H543" s="448">
        <f>IF(C543&lt;&gt;0,0/C543,"-")</f>
        <v>0</v>
      </c>
      <c r="I543" s="449" t="str">
        <f>IF(D543&lt;&gt;0,E543/D543,"-")</f>
        <v>-</v>
      </c>
      <c r="J543" s="3">
        <v>0</v>
      </c>
      <c r="K543" s="24">
        <v>0</v>
      </c>
      <c r="L543" s="24">
        <v>0</v>
      </c>
    </row>
    <row r="544" spans="1:12" hidden="1" x14ac:dyDescent="0.3">
      <c r="A544" s="429"/>
      <c r="B544" s="430"/>
      <c r="C544" s="431"/>
      <c r="D544" s="232"/>
      <c r="E544" s="232"/>
      <c r="F544" s="232"/>
      <c r="G544" s="232"/>
      <c r="H544" s="448"/>
      <c r="I544" s="449"/>
      <c r="J544" s="3"/>
      <c r="K544" s="3"/>
      <c r="L544" s="3"/>
    </row>
    <row r="545" spans="1:12" hidden="1" x14ac:dyDescent="0.3">
      <c r="A545" s="429"/>
      <c r="B545" s="430"/>
      <c r="C545" s="431"/>
      <c r="D545" s="431"/>
      <c r="E545" s="431"/>
      <c r="F545" s="431"/>
      <c r="G545" s="433"/>
      <c r="H545" s="434"/>
      <c r="I545" s="435"/>
      <c r="J545" s="13"/>
      <c r="K545" s="13"/>
      <c r="L545" s="13"/>
    </row>
    <row r="546" spans="1:12" ht="20.100000000000001" hidden="1" customHeight="1" x14ac:dyDescent="0.3">
      <c r="A546" s="429"/>
      <c r="B546" s="430"/>
      <c r="C546" s="431"/>
      <c r="D546" s="431"/>
      <c r="E546" s="431"/>
      <c r="F546" s="431"/>
      <c r="G546" s="433"/>
      <c r="H546" s="434"/>
      <c r="I546" s="435"/>
      <c r="J546" s="13"/>
      <c r="K546" s="13"/>
      <c r="L546" s="13"/>
    </row>
    <row r="547" spans="1:12" ht="20.100000000000001" hidden="1" customHeight="1" x14ac:dyDescent="0.3">
      <c r="A547" s="429"/>
      <c r="B547" s="430"/>
      <c r="C547" s="431"/>
      <c r="D547" s="431"/>
      <c r="E547" s="431"/>
      <c r="F547" s="431"/>
      <c r="G547" s="433"/>
      <c r="H547" s="434"/>
      <c r="I547" s="435"/>
      <c r="J547" s="13"/>
      <c r="K547" s="13"/>
      <c r="L547" s="13"/>
    </row>
    <row r="548" spans="1:12" ht="18" customHeight="1" x14ac:dyDescent="0.3">
      <c r="A548" s="424" t="s">
        <v>469</v>
      </c>
      <c r="B548" s="425" t="s">
        <v>470</v>
      </c>
      <c r="C548" s="426">
        <f>SUBTOTAL(9,C549:C564)</f>
        <v>0</v>
      </c>
      <c r="D548" s="426">
        <f>SUBTOTAL(9,D549:D564)</f>
        <v>3000000</v>
      </c>
      <c r="E548" s="426">
        <f>SUBTOTAL(9,E549:E564)</f>
        <v>23000</v>
      </c>
      <c r="F548" s="426">
        <f>G548-D548</f>
        <v>-3000000</v>
      </c>
      <c r="G548" s="426">
        <f>SUBTOTAL(9,G549:G564)</f>
        <v>0</v>
      </c>
      <c r="H548" s="427" t="str">
        <f>IF(C548&lt;&gt;0,E548/C548,"-")</f>
        <v>-</v>
      </c>
      <c r="I548" s="428">
        <f>IF(D548&lt;&gt;0,E548/D548,"-")</f>
        <v>7.6666666666666662E-3</v>
      </c>
      <c r="J548" s="20">
        <f>SUBTOTAL(9,J549:J564)</f>
        <v>4000000</v>
      </c>
      <c r="K548" s="20">
        <f>SUBTOTAL(9,K549:K564)</f>
        <v>2000000</v>
      </c>
      <c r="L548" s="20">
        <f>SUBTOTAL(9,L549:L564)</f>
        <v>0</v>
      </c>
    </row>
    <row r="549" spans="1:12" ht="30" hidden="1" customHeight="1" x14ac:dyDescent="0.3">
      <c r="A549" s="429"/>
      <c r="B549" s="430"/>
      <c r="C549" s="431"/>
      <c r="D549" s="432"/>
      <c r="E549" s="432"/>
      <c r="F549" s="432"/>
      <c r="G549" s="433"/>
      <c r="H549" s="434"/>
      <c r="I549" s="435"/>
      <c r="J549" s="13"/>
      <c r="K549" s="13"/>
      <c r="L549" s="13"/>
    </row>
    <row r="550" spans="1:12" ht="18" customHeight="1" x14ac:dyDescent="0.3">
      <c r="A550" s="436" t="s">
        <v>1</v>
      </c>
      <c r="B550" s="437" t="s">
        <v>177</v>
      </c>
      <c r="C550" s="432">
        <f>SUBTOTAL(9,C551:C563)</f>
        <v>0</v>
      </c>
      <c r="D550" s="432">
        <f>SUBTOTAL(9,D551:D563)</f>
        <v>3000000</v>
      </c>
      <c r="E550" s="432">
        <f>SUBTOTAL(9,E551:E563)</f>
        <v>23000</v>
      </c>
      <c r="F550" s="432">
        <f>G550-D550</f>
        <v>-3000000</v>
      </c>
      <c r="G550" s="432">
        <f>SUBTOTAL(9,G551:G563)</f>
        <v>0</v>
      </c>
      <c r="H550" s="438" t="str">
        <f>IF(C550&lt;&gt;0,E550/C550,"-")</f>
        <v>-</v>
      </c>
      <c r="I550" s="439">
        <f>IF(D550&lt;&gt;0,E550/D550,"-")</f>
        <v>7.6666666666666662E-3</v>
      </c>
      <c r="J550" s="21">
        <f>SUBTOTAL(9,J551:J563)</f>
        <v>4000000</v>
      </c>
      <c r="K550" s="21">
        <f>SUBTOTAL(9,K551:K563)</f>
        <v>2000000</v>
      </c>
      <c r="L550" s="21">
        <f>SUBTOTAL(9,L551:L563)</f>
        <v>0</v>
      </c>
    </row>
    <row r="551" spans="1:12" ht="30" hidden="1" customHeight="1" x14ac:dyDescent="0.3">
      <c r="A551" s="429"/>
      <c r="B551" s="430"/>
      <c r="C551" s="431"/>
      <c r="D551" s="440"/>
      <c r="E551" s="440"/>
      <c r="F551" s="440"/>
      <c r="G551" s="433"/>
      <c r="H551" s="434"/>
      <c r="I551" s="435"/>
      <c r="J551" s="13"/>
      <c r="K551" s="13"/>
      <c r="L551" s="13"/>
    </row>
    <row r="552" spans="1:12" ht="18" customHeight="1" x14ac:dyDescent="0.3">
      <c r="A552" s="441" t="s">
        <v>12</v>
      </c>
      <c r="B552" s="442" t="s">
        <v>190</v>
      </c>
      <c r="C552" s="440">
        <f>SUBTOTAL(9,C553:C562)</f>
        <v>0</v>
      </c>
      <c r="D552" s="440">
        <f>SUBTOTAL(9,D553:D562)</f>
        <v>3000000</v>
      </c>
      <c r="E552" s="440">
        <f>SUBTOTAL(9,E553:E562)</f>
        <v>23000</v>
      </c>
      <c r="F552" s="440">
        <f>G552-D552</f>
        <v>-3000000</v>
      </c>
      <c r="G552" s="440">
        <f>SUBTOTAL(9,G553:G562)</f>
        <v>0</v>
      </c>
      <c r="H552" s="443" t="str">
        <f>IF(C552&lt;&gt;0,E552/C552,"-")</f>
        <v>-</v>
      </c>
      <c r="I552" s="444">
        <f>IF(D552&lt;&gt;0,E552/D552,"-")</f>
        <v>7.6666666666666662E-3</v>
      </c>
      <c r="J552" s="18">
        <f>SUBTOTAL(9,J553:J562)</f>
        <v>4000000</v>
      </c>
      <c r="K552" s="18">
        <f>SUBTOTAL(9,K553:K562)</f>
        <v>2000000</v>
      </c>
      <c r="L552" s="18">
        <f>SUBTOTAL(9,L553:L562)</f>
        <v>0</v>
      </c>
    </row>
    <row r="553" spans="1:12" ht="22.5" hidden="1" customHeight="1" x14ac:dyDescent="0.3">
      <c r="A553" s="429"/>
      <c r="B553" s="430"/>
      <c r="C553" s="431"/>
      <c r="D553" s="440"/>
      <c r="E553" s="440"/>
      <c r="F553" s="440"/>
      <c r="G553" s="440"/>
      <c r="H553" s="443"/>
      <c r="I553" s="444"/>
      <c r="J553" s="70"/>
      <c r="K553" s="70"/>
      <c r="L553" s="70"/>
    </row>
    <row r="554" spans="1:12" ht="18" customHeight="1" x14ac:dyDescent="0.3">
      <c r="A554" s="441" t="s">
        <v>34</v>
      </c>
      <c r="B554" s="442" t="s">
        <v>174</v>
      </c>
      <c r="C554" s="440">
        <f>SUBTOTAL(9,C555:C557)</f>
        <v>0</v>
      </c>
      <c r="D554" s="440">
        <f>SUBTOTAL(9,D555:D557)</f>
        <v>3000000</v>
      </c>
      <c r="E554" s="440">
        <f>SUBTOTAL(9,E555:E557)</f>
        <v>0</v>
      </c>
      <c r="F554" s="440">
        <f>G554-D554</f>
        <v>-3000000</v>
      </c>
      <c r="G554" s="440">
        <f>SUBTOTAL(9,G555:G557)</f>
        <v>0</v>
      </c>
      <c r="H554" s="443" t="str">
        <f>IF(C554&lt;&gt;0,E554/C554,"-")</f>
        <v>-</v>
      </c>
      <c r="I554" s="444">
        <f>IF(D554&lt;&gt;0,E554/D554,"-")</f>
        <v>0</v>
      </c>
      <c r="J554" s="70">
        <f>SUBTOTAL(9,J555:J557)</f>
        <v>4000000</v>
      </c>
      <c r="K554" s="70">
        <f>SUBTOTAL(9,K555:K557)</f>
        <v>2000000</v>
      </c>
      <c r="L554" s="70">
        <f>SUBTOTAL(9,L555:L557)</f>
        <v>0</v>
      </c>
    </row>
    <row r="555" spans="1:12" ht="30" hidden="1" customHeight="1" x14ac:dyDescent="0.3">
      <c r="A555" s="429"/>
      <c r="B555" s="430"/>
      <c r="C555" s="431"/>
      <c r="D555" s="431"/>
      <c r="E555" s="431"/>
      <c r="F555" s="431"/>
      <c r="G555" s="433"/>
      <c r="H555" s="434"/>
      <c r="I555" s="435"/>
      <c r="J555" s="13"/>
      <c r="K555" s="13"/>
      <c r="L555" s="13"/>
    </row>
    <row r="556" spans="1:12" ht="15" customHeight="1" x14ac:dyDescent="0.3">
      <c r="A556" s="446" t="s">
        <v>89</v>
      </c>
      <c r="B556" s="447" t="s">
        <v>126</v>
      </c>
      <c r="C556" s="232">
        <v>0</v>
      </c>
      <c r="D556" s="232">
        <v>3000000</v>
      </c>
      <c r="E556" s="232">
        <v>0</v>
      </c>
      <c r="F556" s="232">
        <f>G556-D556</f>
        <v>-3000000</v>
      </c>
      <c r="G556" s="232"/>
      <c r="H556" s="448" t="str">
        <f>IF(C556&lt;&gt;0,0/C556,"-")</f>
        <v>-</v>
      </c>
      <c r="I556" s="449">
        <f>IF(D556&lt;&gt;0,E556/D556,"-")</f>
        <v>0</v>
      </c>
      <c r="J556" s="3">
        <v>4000000</v>
      </c>
      <c r="K556" s="24">
        <v>2000000</v>
      </c>
      <c r="L556" s="24">
        <v>0</v>
      </c>
    </row>
    <row r="557" spans="1:12" hidden="1" x14ac:dyDescent="0.3">
      <c r="A557" s="429"/>
      <c r="B557" s="430"/>
      <c r="C557" s="431"/>
      <c r="D557" s="232"/>
      <c r="E557" s="232"/>
      <c r="F557" s="232"/>
      <c r="G557" s="232"/>
      <c r="H557" s="448"/>
      <c r="I557" s="449"/>
      <c r="J557" s="3"/>
      <c r="K557" s="3"/>
      <c r="L557" s="3"/>
    </row>
    <row r="558" spans="1:12" ht="18" customHeight="1" x14ac:dyDescent="0.3">
      <c r="A558" s="441" t="s">
        <v>454</v>
      </c>
      <c r="B558" s="442" t="s">
        <v>455</v>
      </c>
      <c r="C558" s="440">
        <f>SUBTOTAL(9,C559:C561)</f>
        <v>0</v>
      </c>
      <c r="D558" s="440">
        <f>SUBTOTAL(9,D559:D561)</f>
        <v>0</v>
      </c>
      <c r="E558" s="440">
        <f>SUBTOTAL(9,E559:E561)</f>
        <v>23000</v>
      </c>
      <c r="F558" s="440">
        <f>G558-D558</f>
        <v>0</v>
      </c>
      <c r="G558" s="440">
        <f>SUBTOTAL(9,G559:G561)</f>
        <v>0</v>
      </c>
      <c r="H558" s="443" t="str">
        <f>IF(C558&lt;&gt;0,E558/C558,"-")</f>
        <v>-</v>
      </c>
      <c r="I558" s="444" t="str">
        <f>IF(D558&lt;&gt;0,E558/D558,"-")</f>
        <v>-</v>
      </c>
      <c r="J558" s="70">
        <f>SUBTOTAL(9,J559:J561)</f>
        <v>0</v>
      </c>
      <c r="K558" s="70">
        <f>SUBTOTAL(9,K559:K561)</f>
        <v>0</v>
      </c>
      <c r="L558" s="70">
        <f>SUBTOTAL(9,L559:L561)</f>
        <v>0</v>
      </c>
    </row>
    <row r="559" spans="1:12" ht="30" hidden="1" customHeight="1" x14ac:dyDescent="0.3">
      <c r="A559" s="429"/>
      <c r="B559" s="430"/>
      <c r="C559" s="431"/>
      <c r="D559" s="431"/>
      <c r="E559" s="431"/>
      <c r="F559" s="431"/>
      <c r="G559" s="433"/>
      <c r="H559" s="434"/>
      <c r="I559" s="435"/>
      <c r="J559" s="13"/>
      <c r="K559" s="13"/>
      <c r="L559" s="13"/>
    </row>
    <row r="560" spans="1:12" ht="15" customHeight="1" x14ac:dyDescent="0.3">
      <c r="A560" s="446" t="s">
        <v>456</v>
      </c>
      <c r="B560" s="447" t="s">
        <v>457</v>
      </c>
      <c r="C560" s="232">
        <v>0</v>
      </c>
      <c r="D560" s="232">
        <v>0</v>
      </c>
      <c r="E560" s="232">
        <v>23000</v>
      </c>
      <c r="F560" s="232">
        <f>G560-D560</f>
        <v>0</v>
      </c>
      <c r="G560" s="232"/>
      <c r="H560" s="448" t="str">
        <f>IF(C560&lt;&gt;0,0/C560,"-")</f>
        <v>-</v>
      </c>
      <c r="I560" s="449" t="str">
        <f>IF(D560&lt;&gt;0,E560/D560,"-")</f>
        <v>-</v>
      </c>
      <c r="J560" s="3">
        <v>0</v>
      </c>
      <c r="K560" s="24">
        <v>0</v>
      </c>
      <c r="L560" s="24">
        <v>0</v>
      </c>
    </row>
    <row r="561" spans="1:12" hidden="1" x14ac:dyDescent="0.3">
      <c r="A561" s="429"/>
      <c r="B561" s="430"/>
      <c r="C561" s="431"/>
      <c r="D561" s="232"/>
      <c r="E561" s="232"/>
      <c r="F561" s="232"/>
      <c r="G561" s="232"/>
      <c r="H561" s="448"/>
      <c r="I561" s="449"/>
      <c r="J561" s="3"/>
      <c r="K561" s="3"/>
      <c r="L561" s="3"/>
    </row>
    <row r="562" spans="1:12" hidden="1" x14ac:dyDescent="0.3">
      <c r="A562" s="429"/>
      <c r="B562" s="430"/>
      <c r="C562" s="431"/>
      <c r="D562" s="431"/>
      <c r="E562" s="431"/>
      <c r="F562" s="431"/>
      <c r="G562" s="433"/>
      <c r="H562" s="434"/>
      <c r="I562" s="435"/>
      <c r="J562" s="13"/>
      <c r="K562" s="13"/>
      <c r="L562" s="13"/>
    </row>
    <row r="563" spans="1:12" ht="20.100000000000001" hidden="1" customHeight="1" x14ac:dyDescent="0.3">
      <c r="A563" s="429"/>
      <c r="B563" s="430"/>
      <c r="C563" s="431"/>
      <c r="D563" s="431"/>
      <c r="E563" s="431"/>
      <c r="F563" s="431"/>
      <c r="G563" s="433"/>
      <c r="H563" s="434"/>
      <c r="I563" s="435"/>
      <c r="J563" s="13"/>
      <c r="K563" s="13"/>
      <c r="L563" s="13"/>
    </row>
    <row r="564" spans="1:12" ht="20.100000000000001" customHeight="1" x14ac:dyDescent="0.3">
      <c r="A564" s="471"/>
      <c r="B564" s="472"/>
      <c r="C564" s="473"/>
      <c r="D564" s="473"/>
      <c r="E564" s="473"/>
      <c r="F564" s="473"/>
      <c r="G564" s="474"/>
      <c r="H564" s="475"/>
      <c r="I564" s="476"/>
      <c r="J564" s="13"/>
      <c r="K564" s="13"/>
      <c r="L564" s="13"/>
    </row>
    <row r="565" spans="1:12" ht="18" customHeight="1" x14ac:dyDescent="0.3">
      <c r="A565" s="477" t="s">
        <v>357</v>
      </c>
      <c r="B565" s="478" t="s">
        <v>358</v>
      </c>
      <c r="C565" s="479">
        <f>SUBTOTAL(9,C566:C584)</f>
        <v>125000</v>
      </c>
      <c r="D565" s="479">
        <f>SUBTOTAL(9,D566:D584)</f>
        <v>550000</v>
      </c>
      <c r="E565" s="479">
        <f>SUBTOTAL(9,E566:E584)</f>
        <v>60000</v>
      </c>
      <c r="F565" s="479">
        <f>G565-D565</f>
        <v>-550000</v>
      </c>
      <c r="G565" s="479">
        <f>SUBTOTAL(9,G566:G584)</f>
        <v>0</v>
      </c>
      <c r="H565" s="480">
        <f>IF(C565&lt;&gt;0,E565/C565,"-")</f>
        <v>0.48</v>
      </c>
      <c r="I565" s="481">
        <f>IF(D565&lt;&gt;0,E565/D565,"-")</f>
        <v>0.10909090909090909</v>
      </c>
      <c r="J565" s="20">
        <f>SUBTOTAL(9,J566:J584)</f>
        <v>0</v>
      </c>
      <c r="K565" s="20">
        <f>SUBTOTAL(9,K566:K584)</f>
        <v>0</v>
      </c>
      <c r="L565" s="20">
        <f>SUBTOTAL(9,L566:L584)</f>
        <v>0</v>
      </c>
    </row>
    <row r="566" spans="1:12" ht="30" hidden="1" customHeight="1" x14ac:dyDescent="0.3">
      <c r="A566" s="429"/>
      <c r="B566" s="430"/>
      <c r="C566" s="431"/>
      <c r="D566" s="432"/>
      <c r="E566" s="432"/>
      <c r="F566" s="432"/>
      <c r="G566" s="433"/>
      <c r="H566" s="434"/>
      <c r="I566" s="435"/>
      <c r="J566" s="13"/>
      <c r="K566" s="13"/>
      <c r="L566" s="13"/>
    </row>
    <row r="567" spans="1:12" ht="18" customHeight="1" x14ac:dyDescent="0.3">
      <c r="A567" s="436" t="s">
        <v>1</v>
      </c>
      <c r="B567" s="437" t="s">
        <v>177</v>
      </c>
      <c r="C567" s="432">
        <f>SUBTOTAL(9,C568:C583)</f>
        <v>125000</v>
      </c>
      <c r="D567" s="432">
        <f>SUBTOTAL(9,D568:D583)</f>
        <v>550000</v>
      </c>
      <c r="E567" s="432">
        <f>SUBTOTAL(9,E568:E583)</f>
        <v>60000</v>
      </c>
      <c r="F567" s="432">
        <f>G567-D567</f>
        <v>-550000</v>
      </c>
      <c r="G567" s="432">
        <f>SUBTOTAL(9,G568:G583)</f>
        <v>0</v>
      </c>
      <c r="H567" s="438">
        <f>IF(C567&lt;&gt;0,E567/C567,"-")</f>
        <v>0.48</v>
      </c>
      <c r="I567" s="439">
        <f>IF(D567&lt;&gt;0,E567/D567,"-")</f>
        <v>0.10909090909090909</v>
      </c>
      <c r="J567" s="21">
        <f>SUBTOTAL(9,J568:J583)</f>
        <v>0</v>
      </c>
      <c r="K567" s="21">
        <f>SUBTOTAL(9,K568:K583)</f>
        <v>0</v>
      </c>
      <c r="L567" s="21">
        <f>SUBTOTAL(9,L568:L583)</f>
        <v>0</v>
      </c>
    </row>
    <row r="568" spans="1:12" ht="30" hidden="1" customHeight="1" x14ac:dyDescent="0.3">
      <c r="A568" s="429"/>
      <c r="B568" s="430"/>
      <c r="C568" s="431"/>
      <c r="D568" s="440"/>
      <c r="E568" s="440"/>
      <c r="F568" s="440"/>
      <c r="G568" s="433"/>
      <c r="H568" s="434"/>
      <c r="I568" s="435"/>
      <c r="J568" s="13"/>
      <c r="K568" s="13"/>
      <c r="L568" s="13"/>
    </row>
    <row r="569" spans="1:12" ht="18" customHeight="1" x14ac:dyDescent="0.3">
      <c r="A569" s="441" t="s">
        <v>11</v>
      </c>
      <c r="B569" s="442" t="s">
        <v>192</v>
      </c>
      <c r="C569" s="440">
        <f>SUBTOTAL(9,C570:C575)</f>
        <v>125000</v>
      </c>
      <c r="D569" s="440">
        <f>SUBTOTAL(9,D570:D575)</f>
        <v>0</v>
      </c>
      <c r="E569" s="440">
        <f>SUBTOTAL(9,E570:E575)</f>
        <v>60000</v>
      </c>
      <c r="F569" s="440">
        <f>G569-D569</f>
        <v>0</v>
      </c>
      <c r="G569" s="440">
        <f>SUBTOTAL(9,G570:G575)</f>
        <v>0</v>
      </c>
      <c r="H569" s="443">
        <f>IF(C569&lt;&gt;0,E569/C569,"-")</f>
        <v>0.48</v>
      </c>
      <c r="I569" s="444" t="str">
        <f>IF(D569&lt;&gt;0,E569/D569,"-")</f>
        <v>-</v>
      </c>
      <c r="J569" s="18">
        <f>SUBTOTAL(9,J570:J575)</f>
        <v>0</v>
      </c>
      <c r="K569" s="18">
        <f>SUBTOTAL(9,K570:K575)</f>
        <v>0</v>
      </c>
      <c r="L569" s="18">
        <f>SUBTOTAL(9,L570:L575)</f>
        <v>0</v>
      </c>
    </row>
    <row r="570" spans="1:12" ht="22.5" hidden="1" customHeight="1" x14ac:dyDescent="0.3">
      <c r="A570" s="429"/>
      <c r="B570" s="430"/>
      <c r="C570" s="431"/>
      <c r="D570" s="440"/>
      <c r="E570" s="440"/>
      <c r="F570" s="440"/>
      <c r="G570" s="440"/>
      <c r="H570" s="443"/>
      <c r="I570" s="444"/>
      <c r="J570" s="70"/>
      <c r="K570" s="70"/>
      <c r="L570" s="70"/>
    </row>
    <row r="571" spans="1:12" ht="18" customHeight="1" x14ac:dyDescent="0.3">
      <c r="A571" s="441" t="s">
        <v>33</v>
      </c>
      <c r="B571" s="442" t="s">
        <v>146</v>
      </c>
      <c r="C571" s="440">
        <f>SUBTOTAL(9,C572:C574)</f>
        <v>125000</v>
      </c>
      <c r="D571" s="440">
        <f>SUBTOTAL(9,D572:D574)</f>
        <v>0</v>
      </c>
      <c r="E571" s="440">
        <f>SUBTOTAL(9,E572:E574)</f>
        <v>60000</v>
      </c>
      <c r="F571" s="440">
        <f>G571-D571</f>
        <v>0</v>
      </c>
      <c r="G571" s="440">
        <f>SUBTOTAL(9,G572:G574)</f>
        <v>0</v>
      </c>
      <c r="H571" s="443">
        <f>IF(C571&lt;&gt;0,E571/C571,"-")</f>
        <v>0.48</v>
      </c>
      <c r="I571" s="444" t="str">
        <f>IF(D571&lt;&gt;0,E571/D571,"-")</f>
        <v>-</v>
      </c>
      <c r="J571" s="70">
        <f>SUBTOTAL(9,J572:J574)</f>
        <v>0</v>
      </c>
      <c r="K571" s="70">
        <f>SUBTOTAL(9,K572:K574)</f>
        <v>0</v>
      </c>
      <c r="L571" s="70">
        <f>SUBTOTAL(9,L572:L574)</f>
        <v>0</v>
      </c>
    </row>
    <row r="572" spans="1:12" ht="30" hidden="1" customHeight="1" x14ac:dyDescent="0.3">
      <c r="A572" s="429"/>
      <c r="B572" s="430"/>
      <c r="C572" s="431"/>
      <c r="D572" s="431"/>
      <c r="E572" s="431"/>
      <c r="F572" s="431"/>
      <c r="G572" s="433"/>
      <c r="H572" s="434"/>
      <c r="I572" s="435"/>
      <c r="J572" s="13"/>
      <c r="K572" s="13"/>
      <c r="L572" s="13"/>
    </row>
    <row r="573" spans="1:12" ht="15" customHeight="1" x14ac:dyDescent="0.3">
      <c r="A573" s="446" t="s">
        <v>87</v>
      </c>
      <c r="B573" s="447" t="s">
        <v>116</v>
      </c>
      <c r="C573" s="232">
        <v>125000</v>
      </c>
      <c r="D573" s="232">
        <v>0</v>
      </c>
      <c r="E573" s="232">
        <v>60000</v>
      </c>
      <c r="F573" s="232">
        <f>G573-D573</f>
        <v>0</v>
      </c>
      <c r="G573" s="232"/>
      <c r="H573" s="448">
        <f>IF(C573&lt;&gt;0,0/C573,"-")</f>
        <v>0</v>
      </c>
      <c r="I573" s="449" t="str">
        <f>IF(D573&lt;&gt;0,E573/D573,"-")</f>
        <v>-</v>
      </c>
      <c r="J573" s="3">
        <v>0</v>
      </c>
      <c r="K573" s="24">
        <v>0</v>
      </c>
      <c r="L573" s="24">
        <v>0</v>
      </c>
    </row>
    <row r="574" spans="1:12" hidden="1" x14ac:dyDescent="0.3">
      <c r="A574" s="429"/>
      <c r="B574" s="430"/>
      <c r="C574" s="431"/>
      <c r="D574" s="232"/>
      <c r="E574" s="232"/>
      <c r="F574" s="232"/>
      <c r="G574" s="232"/>
      <c r="H574" s="448"/>
      <c r="I574" s="449"/>
      <c r="J574" s="3"/>
      <c r="K574" s="3"/>
      <c r="L574" s="3"/>
    </row>
    <row r="575" spans="1:12" hidden="1" x14ac:dyDescent="0.3">
      <c r="A575" s="429"/>
      <c r="B575" s="430"/>
      <c r="C575" s="431"/>
      <c r="D575" s="431"/>
      <c r="E575" s="431"/>
      <c r="F575" s="431"/>
      <c r="G575" s="433"/>
      <c r="H575" s="434"/>
      <c r="I575" s="435"/>
      <c r="J575" s="13"/>
      <c r="K575" s="13"/>
      <c r="L575" s="13"/>
    </row>
    <row r="576" spans="1:12" ht="18" customHeight="1" x14ac:dyDescent="0.3">
      <c r="A576" s="441" t="s">
        <v>12</v>
      </c>
      <c r="B576" s="442" t="s">
        <v>190</v>
      </c>
      <c r="C576" s="440">
        <f>SUBTOTAL(9,C577:C582)</f>
        <v>0</v>
      </c>
      <c r="D576" s="440">
        <f>SUBTOTAL(9,D577:D582)</f>
        <v>550000</v>
      </c>
      <c r="E576" s="440">
        <f>SUBTOTAL(9,E577:E582)</f>
        <v>0</v>
      </c>
      <c r="F576" s="440">
        <f>G576-D576</f>
        <v>-550000</v>
      </c>
      <c r="G576" s="440">
        <f>SUBTOTAL(9,G577:G582)</f>
        <v>0</v>
      </c>
      <c r="H576" s="443" t="str">
        <f>IF(C576&lt;&gt;0,E576/C576,"-")</f>
        <v>-</v>
      </c>
      <c r="I576" s="444">
        <f>IF(D576&lt;&gt;0,E576/D576,"-")</f>
        <v>0</v>
      </c>
      <c r="J576" s="18">
        <f>SUBTOTAL(9,J577:J582)</f>
        <v>0</v>
      </c>
      <c r="K576" s="18">
        <f>SUBTOTAL(9,K577:K582)</f>
        <v>0</v>
      </c>
      <c r="L576" s="18">
        <f>SUBTOTAL(9,L577:L582)</f>
        <v>0</v>
      </c>
    </row>
    <row r="577" spans="1:12" ht="22.5" hidden="1" customHeight="1" x14ac:dyDescent="0.3">
      <c r="A577" s="429"/>
      <c r="B577" s="430"/>
      <c r="C577" s="431"/>
      <c r="D577" s="440"/>
      <c r="E577" s="440"/>
      <c r="F577" s="440"/>
      <c r="G577" s="440"/>
      <c r="H577" s="443"/>
      <c r="I577" s="444"/>
      <c r="J577" s="70"/>
      <c r="K577" s="70"/>
      <c r="L577" s="70"/>
    </row>
    <row r="578" spans="1:12" ht="18" customHeight="1" x14ac:dyDescent="0.3">
      <c r="A578" s="441" t="s">
        <v>34</v>
      </c>
      <c r="B578" s="442" t="s">
        <v>174</v>
      </c>
      <c r="C578" s="440">
        <f>SUBTOTAL(9,C579:C581)</f>
        <v>0</v>
      </c>
      <c r="D578" s="440">
        <f>SUBTOTAL(9,D579:D581)</f>
        <v>550000</v>
      </c>
      <c r="E578" s="440">
        <f>SUBTOTAL(9,E579:E581)</f>
        <v>0</v>
      </c>
      <c r="F578" s="440">
        <f>G578-D578</f>
        <v>-550000</v>
      </c>
      <c r="G578" s="440">
        <f>SUBTOTAL(9,G579:G581)</f>
        <v>0</v>
      </c>
      <c r="H578" s="443" t="str">
        <f>IF(C578&lt;&gt;0,E578/C578,"-")</f>
        <v>-</v>
      </c>
      <c r="I578" s="444">
        <f>IF(D578&lt;&gt;0,E578/D578,"-")</f>
        <v>0</v>
      </c>
      <c r="J578" s="70">
        <f>SUBTOTAL(9,J579:J581)</f>
        <v>0</v>
      </c>
      <c r="K578" s="70">
        <f>SUBTOTAL(9,K579:K581)</f>
        <v>0</v>
      </c>
      <c r="L578" s="70">
        <f>SUBTOTAL(9,L579:L581)</f>
        <v>0</v>
      </c>
    </row>
    <row r="579" spans="1:12" ht="30" hidden="1" customHeight="1" x14ac:dyDescent="0.3">
      <c r="A579" s="429"/>
      <c r="B579" s="430"/>
      <c r="C579" s="431"/>
      <c r="D579" s="431"/>
      <c r="E579" s="431"/>
      <c r="F579" s="431"/>
      <c r="G579" s="433"/>
      <c r="H579" s="434"/>
      <c r="I579" s="435"/>
      <c r="J579" s="13"/>
      <c r="K579" s="13"/>
      <c r="L579" s="13"/>
    </row>
    <row r="580" spans="1:12" ht="15" customHeight="1" x14ac:dyDescent="0.3">
      <c r="A580" s="446" t="s">
        <v>89</v>
      </c>
      <c r="B580" s="447" t="s">
        <v>126</v>
      </c>
      <c r="C580" s="232">
        <v>0</v>
      </c>
      <c r="D580" s="232">
        <v>550000</v>
      </c>
      <c r="E580" s="232">
        <v>0</v>
      </c>
      <c r="F580" s="232">
        <f>G580-D580</f>
        <v>-550000</v>
      </c>
      <c r="G580" s="232"/>
      <c r="H580" s="448" t="str">
        <f>IF(C580&lt;&gt;0,0/C580,"-")</f>
        <v>-</v>
      </c>
      <c r="I580" s="449">
        <f>IF(D580&lt;&gt;0,E580/D580,"-")</f>
        <v>0</v>
      </c>
      <c r="J580" s="3">
        <v>0</v>
      </c>
      <c r="K580" s="24">
        <v>0</v>
      </c>
      <c r="L580" s="24">
        <v>0</v>
      </c>
    </row>
    <row r="581" spans="1:12" hidden="1" x14ac:dyDescent="0.3">
      <c r="A581" s="102"/>
      <c r="B581" s="103"/>
      <c r="C581" s="104"/>
      <c r="D581" s="136"/>
      <c r="E581" s="136"/>
      <c r="F581" s="136"/>
      <c r="G581" s="136"/>
      <c r="H581" s="445"/>
      <c r="I581" s="137"/>
      <c r="J581" s="3"/>
      <c r="K581" s="3"/>
      <c r="L581" s="3"/>
    </row>
    <row r="582" spans="1:12" hidden="1" x14ac:dyDescent="0.3">
      <c r="A582" s="102"/>
      <c r="B582" s="103"/>
      <c r="C582" s="104"/>
      <c r="D582" s="104"/>
      <c r="E582" s="104"/>
      <c r="F582" s="104"/>
      <c r="G582" s="89"/>
      <c r="H582" s="90"/>
      <c r="I582" s="91"/>
      <c r="J582" s="13"/>
      <c r="K582" s="13"/>
      <c r="L582" s="13"/>
    </row>
    <row r="583" spans="1:12" ht="20.100000000000001" hidden="1" customHeight="1" x14ac:dyDescent="0.3">
      <c r="A583" s="102"/>
      <c r="B583" s="103"/>
      <c r="C583" s="104"/>
      <c r="D583" s="104"/>
      <c r="E583" s="104"/>
      <c r="F583" s="104"/>
      <c r="G583" s="89"/>
      <c r="H583" s="90"/>
      <c r="I583" s="91"/>
      <c r="J583" s="13"/>
      <c r="K583" s="13"/>
      <c r="L583" s="13"/>
    </row>
    <row r="584" spans="1:12" ht="20.100000000000001" hidden="1" customHeight="1" x14ac:dyDescent="0.3">
      <c r="A584" s="102"/>
      <c r="B584" s="103"/>
      <c r="C584" s="104"/>
      <c r="D584" s="104"/>
      <c r="E584" s="104"/>
      <c r="F584" s="104"/>
      <c r="G584" s="89"/>
      <c r="H584" s="90"/>
      <c r="I584" s="91"/>
      <c r="J584" s="13"/>
      <c r="K584" s="13"/>
      <c r="L584" s="13"/>
    </row>
    <row r="585" spans="1:12" ht="20.100000000000001" hidden="1" customHeight="1" x14ac:dyDescent="0.3">
      <c r="A585" s="102"/>
      <c r="B585" s="103"/>
      <c r="C585" s="104"/>
      <c r="D585" s="104"/>
      <c r="E585" s="104"/>
      <c r="F585" s="104"/>
      <c r="G585" s="89"/>
      <c r="H585" s="90"/>
      <c r="I585" s="91"/>
      <c r="J585" s="13"/>
      <c r="K585" s="13"/>
      <c r="L585" s="13"/>
    </row>
    <row r="586" spans="1:12" ht="20.100000000000001" hidden="1" customHeight="1" x14ac:dyDescent="0.3">
      <c r="A586" s="102"/>
      <c r="B586" s="103"/>
      <c r="C586" s="104"/>
      <c r="D586" s="104"/>
      <c r="E586" s="104"/>
      <c r="F586" s="104"/>
      <c r="G586" s="89"/>
      <c r="H586" s="90"/>
      <c r="I586" s="91"/>
      <c r="J586" s="13"/>
      <c r="K586" s="13"/>
      <c r="L586" s="13"/>
    </row>
    <row r="587" spans="1:12" s="11" customFormat="1" ht="18" customHeight="1" x14ac:dyDescent="0.3">
      <c r="A587" s="106" t="s">
        <v>359</v>
      </c>
      <c r="B587" s="107" t="s">
        <v>360</v>
      </c>
      <c r="C587" s="108">
        <f>SUBTOTAL(9,C588:C612)</f>
        <v>198322.38</v>
      </c>
      <c r="D587" s="108">
        <f>SUBTOTAL(9,D588:D612)</f>
        <v>135000</v>
      </c>
      <c r="E587" s="108">
        <f>SUBTOTAL(9,E588:E612)</f>
        <v>0</v>
      </c>
      <c r="F587" s="108">
        <f>G587-D587</f>
        <v>-135000</v>
      </c>
      <c r="G587" s="108">
        <f>SUBTOTAL(9,G588:G612)</f>
        <v>0</v>
      </c>
      <c r="H587" s="109">
        <f>IF(C587&lt;&gt;0,E587/C587,"-")</f>
        <v>0</v>
      </c>
      <c r="I587" s="110">
        <f>IF(D587&lt;&gt;0,E587/D587,"-")</f>
        <v>0</v>
      </c>
      <c r="J587" s="15">
        <f>SUBTOTAL(9,J588:J612)</f>
        <v>135000</v>
      </c>
      <c r="K587" s="15">
        <f>SUBTOTAL(9,K588:K612)</f>
        <v>150000</v>
      </c>
      <c r="L587" s="15">
        <f>SUBTOTAL(9,L588:L612)</f>
        <v>0</v>
      </c>
    </row>
    <row r="588" spans="1:12" ht="30" hidden="1" customHeight="1" x14ac:dyDescent="0.3">
      <c r="A588" s="102"/>
      <c r="B588" s="103"/>
      <c r="C588" s="104"/>
      <c r="D588" s="105"/>
      <c r="E588" s="105"/>
      <c r="F588" s="105"/>
      <c r="G588" s="89"/>
      <c r="H588" s="90"/>
      <c r="I588" s="91"/>
      <c r="J588" s="13"/>
      <c r="K588" s="13"/>
      <c r="L588" s="13"/>
    </row>
    <row r="589" spans="1:12" ht="18" customHeight="1" x14ac:dyDescent="0.3">
      <c r="A589" s="346" t="s">
        <v>286</v>
      </c>
      <c r="B589" s="347" t="s">
        <v>287</v>
      </c>
      <c r="C589" s="331">
        <f>SUBTOTAL(9,C590:C611)</f>
        <v>198322.38</v>
      </c>
      <c r="D589" s="331">
        <f>SUBTOTAL(9,D590:D611)</f>
        <v>135000</v>
      </c>
      <c r="E589" s="331">
        <f>SUBTOTAL(9,E590:E611)</f>
        <v>0</v>
      </c>
      <c r="F589" s="331">
        <f>G589-D589</f>
        <v>-135000</v>
      </c>
      <c r="G589" s="331">
        <f>SUBTOTAL(9,G590:G611)</f>
        <v>0</v>
      </c>
      <c r="H589" s="417">
        <f>IF(C589&lt;&gt;0,E589/C589,"-")</f>
        <v>0</v>
      </c>
      <c r="I589" s="418">
        <f>IF(D589&lt;&gt;0,E589/D589,"-")</f>
        <v>0</v>
      </c>
      <c r="J589" s="17">
        <f>SUBTOTAL(9,J590:J611)</f>
        <v>135000</v>
      </c>
      <c r="K589" s="17">
        <f>SUBTOTAL(9,K590:K611)</f>
        <v>150000</v>
      </c>
      <c r="L589" s="17">
        <f>SUBTOTAL(9,L590:L611)</f>
        <v>0</v>
      </c>
    </row>
    <row r="590" spans="1:12" ht="30" hidden="1" customHeight="1" x14ac:dyDescent="0.3">
      <c r="A590" s="429"/>
      <c r="B590" s="430"/>
      <c r="C590" s="431"/>
      <c r="D590" s="426"/>
      <c r="E590" s="426"/>
      <c r="F590" s="426"/>
      <c r="G590" s="433"/>
      <c r="H590" s="434"/>
      <c r="I590" s="435"/>
      <c r="J590" s="13"/>
      <c r="K590" s="13"/>
      <c r="L590" s="13"/>
    </row>
    <row r="591" spans="1:12" ht="18" customHeight="1" x14ac:dyDescent="0.3">
      <c r="A591" s="424" t="s">
        <v>361</v>
      </c>
      <c r="B591" s="425" t="s">
        <v>362</v>
      </c>
      <c r="C591" s="426">
        <f>SUBTOTAL(9,C592:C610)</f>
        <v>198322.38</v>
      </c>
      <c r="D591" s="426">
        <f>SUBTOTAL(9,D592:D610)</f>
        <v>135000</v>
      </c>
      <c r="E591" s="426">
        <f>SUBTOTAL(9,E592:E610)</f>
        <v>0</v>
      </c>
      <c r="F591" s="426">
        <f>G591-D591</f>
        <v>-135000</v>
      </c>
      <c r="G591" s="426">
        <f>SUBTOTAL(9,G592:G610)</f>
        <v>0</v>
      </c>
      <c r="H591" s="427">
        <f>IF(C591&lt;&gt;0,E591/C591,"-")</f>
        <v>0</v>
      </c>
      <c r="I591" s="428">
        <f>IF(D591&lt;&gt;0,E591/D591,"-")</f>
        <v>0</v>
      </c>
      <c r="J591" s="20">
        <f>SUBTOTAL(9,J592:J610)</f>
        <v>135000</v>
      </c>
      <c r="K591" s="20">
        <f>SUBTOTAL(9,K592:K610)</f>
        <v>150000</v>
      </c>
      <c r="L591" s="20">
        <f>SUBTOTAL(9,L592:L610)</f>
        <v>0</v>
      </c>
    </row>
    <row r="592" spans="1:12" ht="30" hidden="1" customHeight="1" x14ac:dyDescent="0.3">
      <c r="A592" s="429"/>
      <c r="B592" s="430"/>
      <c r="C592" s="431"/>
      <c r="D592" s="432"/>
      <c r="E592" s="432"/>
      <c r="F592" s="432"/>
      <c r="G592" s="433"/>
      <c r="H592" s="434"/>
      <c r="I592" s="435"/>
      <c r="J592" s="13"/>
      <c r="K592" s="13"/>
      <c r="L592" s="13"/>
    </row>
    <row r="593" spans="1:12" ht="18" customHeight="1" x14ac:dyDescent="0.3">
      <c r="A593" s="436" t="s">
        <v>0</v>
      </c>
      <c r="B593" s="437" t="s">
        <v>136</v>
      </c>
      <c r="C593" s="432">
        <f>SUBTOTAL(9,C594:C609)</f>
        <v>198322.38</v>
      </c>
      <c r="D593" s="432">
        <f>SUBTOTAL(9,D594:D609)</f>
        <v>135000</v>
      </c>
      <c r="E593" s="432">
        <f>SUBTOTAL(9,E594:E609)</f>
        <v>0</v>
      </c>
      <c r="F593" s="432">
        <f>G593-D593</f>
        <v>-135000</v>
      </c>
      <c r="G593" s="432">
        <f>SUBTOTAL(9,G594:G609)</f>
        <v>0</v>
      </c>
      <c r="H593" s="438">
        <f>IF(C593&lt;&gt;0,E593/C593,"-")</f>
        <v>0</v>
      </c>
      <c r="I593" s="439">
        <f>IF(D593&lt;&gt;0,E593/D593,"-")</f>
        <v>0</v>
      </c>
      <c r="J593" s="21">
        <f>SUBTOTAL(9,J594:J609)</f>
        <v>135000</v>
      </c>
      <c r="K593" s="21">
        <f>SUBTOTAL(9,K594:K609)</f>
        <v>150000</v>
      </c>
      <c r="L593" s="21">
        <f>SUBTOTAL(9,L594:L609)</f>
        <v>0</v>
      </c>
    </row>
    <row r="594" spans="1:12" ht="30" hidden="1" customHeight="1" x14ac:dyDescent="0.3">
      <c r="A594" s="429"/>
      <c r="B594" s="430"/>
      <c r="C594" s="431"/>
      <c r="D594" s="440"/>
      <c r="E594" s="440"/>
      <c r="F594" s="440"/>
      <c r="G594" s="433"/>
      <c r="H594" s="434"/>
      <c r="I594" s="435"/>
      <c r="J594" s="13"/>
      <c r="K594" s="13"/>
      <c r="L594" s="13"/>
    </row>
    <row r="595" spans="1:12" ht="18" customHeight="1" x14ac:dyDescent="0.3">
      <c r="A595" s="441" t="s">
        <v>5</v>
      </c>
      <c r="B595" s="442" t="s">
        <v>139</v>
      </c>
      <c r="C595" s="440">
        <f>SUBTOTAL(9,C596:C601)</f>
        <v>0</v>
      </c>
      <c r="D595" s="440">
        <f>SUBTOTAL(9,D596:D601)</f>
        <v>85000</v>
      </c>
      <c r="E595" s="440">
        <f>SUBTOTAL(9,E596:E601)</f>
        <v>0</v>
      </c>
      <c r="F595" s="440">
        <f>G595-D595</f>
        <v>-85000</v>
      </c>
      <c r="G595" s="440">
        <f>SUBTOTAL(9,G596:G601)</f>
        <v>0</v>
      </c>
      <c r="H595" s="443" t="str">
        <f>IF(C595&lt;&gt;0,E595/C595,"-")</f>
        <v>-</v>
      </c>
      <c r="I595" s="444">
        <f>IF(D595&lt;&gt;0,E595/D595,"-")</f>
        <v>0</v>
      </c>
      <c r="J595" s="18">
        <f>SUBTOTAL(9,J596:J601)</f>
        <v>85000</v>
      </c>
      <c r="K595" s="18">
        <f>SUBTOTAL(9,K596:K601)</f>
        <v>100000</v>
      </c>
      <c r="L595" s="18">
        <f>SUBTOTAL(9,L596:L601)</f>
        <v>0</v>
      </c>
    </row>
    <row r="596" spans="1:12" ht="22.5" hidden="1" customHeight="1" x14ac:dyDescent="0.3">
      <c r="A596" s="429"/>
      <c r="B596" s="430"/>
      <c r="C596" s="431"/>
      <c r="D596" s="440"/>
      <c r="E596" s="440"/>
      <c r="F596" s="440"/>
      <c r="G596" s="440"/>
      <c r="H596" s="443"/>
      <c r="I596" s="444"/>
      <c r="J596" s="70"/>
      <c r="K596" s="70"/>
      <c r="L596" s="70"/>
    </row>
    <row r="597" spans="1:12" ht="18" customHeight="1" x14ac:dyDescent="0.3">
      <c r="A597" s="441" t="s">
        <v>25</v>
      </c>
      <c r="B597" s="442" t="s">
        <v>131</v>
      </c>
      <c r="C597" s="440">
        <f>SUBTOTAL(9,C598:C600)</f>
        <v>0</v>
      </c>
      <c r="D597" s="440">
        <f>SUBTOTAL(9,D598:D600)</f>
        <v>85000</v>
      </c>
      <c r="E597" s="440">
        <f>SUBTOTAL(9,E598:E600)</f>
        <v>0</v>
      </c>
      <c r="F597" s="440">
        <f>G597-D597</f>
        <v>-85000</v>
      </c>
      <c r="G597" s="440">
        <f>SUBTOTAL(9,G598:G600)</f>
        <v>0</v>
      </c>
      <c r="H597" s="443" t="str">
        <f>IF(C597&lt;&gt;0,E597/C597,"-")</f>
        <v>-</v>
      </c>
      <c r="I597" s="444">
        <f>IF(D597&lt;&gt;0,E597/D597,"-")</f>
        <v>0</v>
      </c>
      <c r="J597" s="70">
        <f>SUBTOTAL(9,J598:J600)</f>
        <v>85000</v>
      </c>
      <c r="K597" s="70">
        <f>SUBTOTAL(9,K598:K600)</f>
        <v>100000</v>
      </c>
      <c r="L597" s="70">
        <f>SUBTOTAL(9,L598:L600)</f>
        <v>0</v>
      </c>
    </row>
    <row r="598" spans="1:12" ht="30" hidden="1" customHeight="1" x14ac:dyDescent="0.3">
      <c r="A598" s="429"/>
      <c r="B598" s="430"/>
      <c r="C598" s="431"/>
      <c r="D598" s="431"/>
      <c r="E598" s="431"/>
      <c r="F598" s="431"/>
      <c r="G598" s="433"/>
      <c r="H598" s="434"/>
      <c r="I598" s="435"/>
      <c r="J598" s="13"/>
      <c r="K598" s="13"/>
      <c r="L598" s="13"/>
    </row>
    <row r="599" spans="1:12" ht="15" customHeight="1" x14ac:dyDescent="0.3">
      <c r="A599" s="446" t="s">
        <v>67</v>
      </c>
      <c r="B599" s="447" t="s">
        <v>157</v>
      </c>
      <c r="C599" s="232">
        <v>0</v>
      </c>
      <c r="D599" s="232">
        <v>85000</v>
      </c>
      <c r="E599" s="232">
        <v>0</v>
      </c>
      <c r="F599" s="232">
        <f>G599-D599</f>
        <v>-85000</v>
      </c>
      <c r="G599" s="232"/>
      <c r="H599" s="448" t="str">
        <f>IF(C599&lt;&gt;0,0/C599,"-")</f>
        <v>-</v>
      </c>
      <c r="I599" s="449">
        <f>IF(D599&lt;&gt;0,E599/D599,"-")</f>
        <v>0</v>
      </c>
      <c r="J599" s="3">
        <v>85000</v>
      </c>
      <c r="K599" s="24">
        <v>100000</v>
      </c>
      <c r="L599" s="24">
        <v>0</v>
      </c>
    </row>
    <row r="600" spans="1:12" hidden="1" x14ac:dyDescent="0.3">
      <c r="A600" s="429"/>
      <c r="B600" s="430"/>
      <c r="C600" s="431"/>
      <c r="D600" s="232"/>
      <c r="E600" s="232"/>
      <c r="F600" s="232"/>
      <c r="G600" s="232"/>
      <c r="H600" s="448"/>
      <c r="I600" s="449"/>
      <c r="J600" s="3"/>
      <c r="K600" s="3"/>
      <c r="L600" s="3"/>
    </row>
    <row r="601" spans="1:12" hidden="1" x14ac:dyDescent="0.3">
      <c r="A601" s="429"/>
      <c r="B601" s="430"/>
      <c r="C601" s="431"/>
      <c r="D601" s="431"/>
      <c r="E601" s="431"/>
      <c r="F601" s="431"/>
      <c r="G601" s="433"/>
      <c r="H601" s="434"/>
      <c r="I601" s="435"/>
      <c r="J601" s="13"/>
      <c r="K601" s="13"/>
      <c r="L601" s="13"/>
    </row>
    <row r="602" spans="1:12" ht="18" customHeight="1" x14ac:dyDescent="0.3">
      <c r="A602" s="441" t="s">
        <v>10</v>
      </c>
      <c r="B602" s="442" t="s">
        <v>119</v>
      </c>
      <c r="C602" s="440">
        <f>SUBTOTAL(9,C603:C608)</f>
        <v>198322.38</v>
      </c>
      <c r="D602" s="440">
        <f>SUBTOTAL(9,D603:D608)</f>
        <v>50000</v>
      </c>
      <c r="E602" s="440">
        <f>SUBTOTAL(9,E603:E608)</f>
        <v>0</v>
      </c>
      <c r="F602" s="440">
        <f>G602-D602</f>
        <v>-50000</v>
      </c>
      <c r="G602" s="440">
        <f>SUBTOTAL(9,G603:G608)</f>
        <v>0</v>
      </c>
      <c r="H602" s="443">
        <f>IF(C602&lt;&gt;0,E602/C602,"-")</f>
        <v>0</v>
      </c>
      <c r="I602" s="444">
        <f>IF(D602&lt;&gt;0,E602/D602,"-")</f>
        <v>0</v>
      </c>
      <c r="J602" s="18">
        <f>SUBTOTAL(9,J603:J608)</f>
        <v>50000</v>
      </c>
      <c r="K602" s="18">
        <f>SUBTOTAL(9,K603:K608)</f>
        <v>50000</v>
      </c>
      <c r="L602" s="18">
        <f>SUBTOTAL(9,L603:L608)</f>
        <v>0</v>
      </c>
    </row>
    <row r="603" spans="1:12" ht="22.5" hidden="1" customHeight="1" x14ac:dyDescent="0.3">
      <c r="A603" s="429"/>
      <c r="B603" s="430"/>
      <c r="C603" s="431"/>
      <c r="D603" s="440"/>
      <c r="E603" s="440"/>
      <c r="F603" s="440"/>
      <c r="G603" s="440"/>
      <c r="H603" s="443"/>
      <c r="I603" s="444"/>
      <c r="J603" s="70"/>
      <c r="K603" s="70"/>
      <c r="L603" s="70"/>
    </row>
    <row r="604" spans="1:12" ht="18" customHeight="1" x14ac:dyDescent="0.3">
      <c r="A604" s="441" t="s">
        <v>31</v>
      </c>
      <c r="B604" s="442" t="s">
        <v>161</v>
      </c>
      <c r="C604" s="440">
        <f>SUBTOTAL(9,C605:C607)</f>
        <v>198322.38</v>
      </c>
      <c r="D604" s="440">
        <f>SUBTOTAL(9,D605:D607)</f>
        <v>50000</v>
      </c>
      <c r="E604" s="440">
        <f>SUBTOTAL(9,E605:E607)</f>
        <v>0</v>
      </c>
      <c r="F604" s="440">
        <f>G604-D604</f>
        <v>-50000</v>
      </c>
      <c r="G604" s="440">
        <f>SUBTOTAL(9,G605:G607)</f>
        <v>0</v>
      </c>
      <c r="H604" s="443">
        <f>IF(C604&lt;&gt;0,E604/C604,"-")</f>
        <v>0</v>
      </c>
      <c r="I604" s="444">
        <f>IF(D604&lt;&gt;0,E604/D604,"-")</f>
        <v>0</v>
      </c>
      <c r="J604" s="70">
        <f>SUBTOTAL(9,J605:J607)</f>
        <v>50000</v>
      </c>
      <c r="K604" s="70">
        <f>SUBTOTAL(9,K605:K607)</f>
        <v>50000</v>
      </c>
      <c r="L604" s="70">
        <f>SUBTOTAL(9,L605:L607)</f>
        <v>0</v>
      </c>
    </row>
    <row r="605" spans="1:12" ht="30" hidden="1" customHeight="1" x14ac:dyDescent="0.3">
      <c r="A605" s="429"/>
      <c r="B605" s="430"/>
      <c r="C605" s="431"/>
      <c r="D605" s="431"/>
      <c r="E605" s="431"/>
      <c r="F605" s="431"/>
      <c r="G605" s="433"/>
      <c r="H605" s="434"/>
      <c r="I605" s="435"/>
      <c r="J605" s="13"/>
      <c r="K605" s="13"/>
      <c r="L605" s="13"/>
    </row>
    <row r="606" spans="1:12" ht="15" customHeight="1" x14ac:dyDescent="0.3">
      <c r="A606" s="446" t="s">
        <v>83</v>
      </c>
      <c r="B606" s="447" t="s">
        <v>186</v>
      </c>
      <c r="C606" s="232">
        <v>198322.38</v>
      </c>
      <c r="D606" s="232">
        <v>50000</v>
      </c>
      <c r="E606" s="232">
        <v>0</v>
      </c>
      <c r="F606" s="232">
        <f>G606-D606</f>
        <v>-50000</v>
      </c>
      <c r="G606" s="232"/>
      <c r="H606" s="448">
        <f>IF(C606&lt;&gt;0,0/C606,"-")</f>
        <v>0</v>
      </c>
      <c r="I606" s="449">
        <f>IF(D606&lt;&gt;0,E606/D606,"-")</f>
        <v>0</v>
      </c>
      <c r="J606" s="3">
        <v>50000</v>
      </c>
      <c r="K606" s="24">
        <v>50000</v>
      </c>
      <c r="L606" s="24">
        <v>0</v>
      </c>
    </row>
    <row r="607" spans="1:12" hidden="1" x14ac:dyDescent="0.3">
      <c r="A607" s="102"/>
      <c r="B607" s="103"/>
      <c r="C607" s="104"/>
      <c r="D607" s="136"/>
      <c r="E607" s="136"/>
      <c r="F607" s="136"/>
      <c r="G607" s="136"/>
      <c r="H607" s="445"/>
      <c r="I607" s="137"/>
      <c r="J607" s="3"/>
      <c r="K607" s="3"/>
      <c r="L607" s="3"/>
    </row>
    <row r="608" spans="1:12" hidden="1" x14ac:dyDescent="0.3">
      <c r="A608" s="102"/>
      <c r="B608" s="103"/>
      <c r="C608" s="104"/>
      <c r="D608" s="104"/>
      <c r="E608" s="104"/>
      <c r="F608" s="104"/>
      <c r="G608" s="89"/>
      <c r="H608" s="90"/>
      <c r="I608" s="91"/>
      <c r="J608" s="13"/>
      <c r="K608" s="13"/>
      <c r="L608" s="13"/>
    </row>
    <row r="609" spans="1:12" ht="20.100000000000001" hidden="1" customHeight="1" x14ac:dyDescent="0.3">
      <c r="A609" s="102"/>
      <c r="B609" s="103"/>
      <c r="C609" s="104"/>
      <c r="D609" s="104"/>
      <c r="E609" s="104"/>
      <c r="F609" s="104"/>
      <c r="G609" s="89"/>
      <c r="H609" s="90"/>
      <c r="I609" s="91"/>
      <c r="J609" s="13"/>
      <c r="K609" s="13"/>
      <c r="L609" s="13"/>
    </row>
    <row r="610" spans="1:12" ht="20.100000000000001" hidden="1" customHeight="1" x14ac:dyDescent="0.3">
      <c r="A610" s="102"/>
      <c r="B610" s="103"/>
      <c r="C610" s="104"/>
      <c r="D610" s="104"/>
      <c r="E610" s="104"/>
      <c r="F610" s="104"/>
      <c r="G610" s="89"/>
      <c r="H610" s="90"/>
      <c r="I610" s="91"/>
      <c r="J610" s="13"/>
      <c r="K610" s="13"/>
      <c r="L610" s="13"/>
    </row>
    <row r="611" spans="1:12" ht="20.100000000000001" hidden="1" customHeight="1" x14ac:dyDescent="0.3">
      <c r="A611" s="102"/>
      <c r="B611" s="103"/>
      <c r="C611" s="104"/>
      <c r="D611" s="104"/>
      <c r="E611" s="104"/>
      <c r="F611" s="104"/>
      <c r="G611" s="89"/>
      <c r="H611" s="90"/>
      <c r="I611" s="91"/>
      <c r="J611" s="13"/>
      <c r="K611" s="13"/>
      <c r="L611" s="13"/>
    </row>
    <row r="612" spans="1:12" ht="20.100000000000001" hidden="1" customHeight="1" x14ac:dyDescent="0.3">
      <c r="A612" s="102"/>
      <c r="B612" s="103"/>
      <c r="C612" s="104"/>
      <c r="D612" s="104"/>
      <c r="E612" s="104"/>
      <c r="F612" s="104"/>
      <c r="G612" s="89"/>
      <c r="H612" s="90"/>
      <c r="I612" s="91"/>
      <c r="J612" s="13"/>
      <c r="K612" s="13"/>
      <c r="L612" s="13"/>
    </row>
    <row r="613" spans="1:12" s="11" customFormat="1" ht="18" customHeight="1" x14ac:dyDescent="0.3">
      <c r="A613" s="106" t="s">
        <v>363</v>
      </c>
      <c r="B613" s="107" t="s">
        <v>364</v>
      </c>
      <c r="C613" s="108">
        <f>SUBTOTAL(9,C614:C781)</f>
        <v>54659.509999999995</v>
      </c>
      <c r="D613" s="108">
        <f>SUBTOTAL(9,D614:D781)</f>
        <v>152000</v>
      </c>
      <c r="E613" s="108">
        <f>SUBTOTAL(9,E614:E781)</f>
        <v>33122.04</v>
      </c>
      <c r="F613" s="108">
        <f>G613-D613</f>
        <v>-152000</v>
      </c>
      <c r="G613" s="108">
        <f>SUBTOTAL(9,G614:G781)</f>
        <v>0</v>
      </c>
      <c r="H613" s="109">
        <f>IF(C613&lt;&gt;0,E613/C613,"-")</f>
        <v>0.60597030599066848</v>
      </c>
      <c r="I613" s="110">
        <f>IF(D613&lt;&gt;0,E613/D613,"-")</f>
        <v>0.21790815789473686</v>
      </c>
      <c r="J613" s="15">
        <f>SUBTOTAL(9,J614:J781)</f>
        <v>152000</v>
      </c>
      <c r="K613" s="15">
        <f>SUBTOTAL(9,K614:K781)</f>
        <v>152000</v>
      </c>
      <c r="L613" s="15">
        <f>SUBTOTAL(9,L614:L781)</f>
        <v>0</v>
      </c>
    </row>
    <row r="614" spans="1:12" ht="30" hidden="1" customHeight="1" x14ac:dyDescent="0.3">
      <c r="A614" s="102"/>
      <c r="B614" s="103"/>
      <c r="C614" s="104"/>
      <c r="D614" s="105"/>
      <c r="E614" s="105"/>
      <c r="F614" s="105"/>
      <c r="G614" s="89"/>
      <c r="H614" s="90"/>
      <c r="I614" s="91"/>
      <c r="J614" s="13"/>
      <c r="K614" s="13"/>
      <c r="L614" s="13"/>
    </row>
    <row r="615" spans="1:12" ht="18" customHeight="1" x14ac:dyDescent="0.3">
      <c r="A615" s="346" t="s">
        <v>266</v>
      </c>
      <c r="B615" s="347" t="s">
        <v>267</v>
      </c>
      <c r="C615" s="331">
        <f>SUBTOTAL(9,C616:C630)</f>
        <v>11000</v>
      </c>
      <c r="D615" s="331">
        <f>SUBTOTAL(9,D616:D630)</f>
        <v>25000</v>
      </c>
      <c r="E615" s="331">
        <f>SUBTOTAL(9,E616:E630)</f>
        <v>1000</v>
      </c>
      <c r="F615" s="331">
        <f>G615-D615</f>
        <v>-25000</v>
      </c>
      <c r="G615" s="331">
        <f>SUBTOTAL(9,G616:G630)</f>
        <v>0</v>
      </c>
      <c r="H615" s="417">
        <f>IF(C615&lt;&gt;0,E615/C615,"-")</f>
        <v>9.0909090909090912E-2</v>
      </c>
      <c r="I615" s="418">
        <f>IF(D615&lt;&gt;0,E615/D615,"-")</f>
        <v>0.04</v>
      </c>
      <c r="J615" s="17">
        <f>SUBTOTAL(9,J616:J630)</f>
        <v>25000</v>
      </c>
      <c r="K615" s="17">
        <f>SUBTOTAL(9,K616:K630)</f>
        <v>25000</v>
      </c>
      <c r="L615" s="17">
        <f>SUBTOTAL(9,L616:L630)</f>
        <v>0</v>
      </c>
    </row>
    <row r="616" spans="1:12" ht="30" hidden="1" customHeight="1" x14ac:dyDescent="0.3">
      <c r="A616" s="429"/>
      <c r="B616" s="430"/>
      <c r="C616" s="431"/>
      <c r="D616" s="426"/>
      <c r="E616" s="426"/>
      <c r="F616" s="426"/>
      <c r="G616" s="433"/>
      <c r="H616" s="434"/>
      <c r="I616" s="435"/>
      <c r="J616" s="13"/>
      <c r="K616" s="13"/>
      <c r="L616" s="13"/>
    </row>
    <row r="617" spans="1:12" ht="18" customHeight="1" x14ac:dyDescent="0.3">
      <c r="A617" s="424" t="s">
        <v>365</v>
      </c>
      <c r="B617" s="425" t="s">
        <v>366</v>
      </c>
      <c r="C617" s="426">
        <f>SUBTOTAL(9,C618:C629)</f>
        <v>11000</v>
      </c>
      <c r="D617" s="426">
        <f>SUBTOTAL(9,D618:D629)</f>
        <v>25000</v>
      </c>
      <c r="E617" s="426">
        <f>SUBTOTAL(9,E618:E629)</f>
        <v>1000</v>
      </c>
      <c r="F617" s="426">
        <f>G617-D617</f>
        <v>-25000</v>
      </c>
      <c r="G617" s="426">
        <f>SUBTOTAL(9,G618:G629)</f>
        <v>0</v>
      </c>
      <c r="H617" s="427">
        <f>IF(C617&lt;&gt;0,E617/C617,"-")</f>
        <v>9.0909090909090912E-2</v>
      </c>
      <c r="I617" s="428">
        <f>IF(D617&lt;&gt;0,E617/D617,"-")</f>
        <v>0.04</v>
      </c>
      <c r="J617" s="20">
        <f>SUBTOTAL(9,J618:J629)</f>
        <v>25000</v>
      </c>
      <c r="K617" s="20">
        <f>SUBTOTAL(9,K618:K629)</f>
        <v>25000</v>
      </c>
      <c r="L617" s="20">
        <f>SUBTOTAL(9,L618:L629)</f>
        <v>0</v>
      </c>
    </row>
    <row r="618" spans="1:12" ht="30" hidden="1" customHeight="1" x14ac:dyDescent="0.3">
      <c r="A618" s="429"/>
      <c r="B618" s="430"/>
      <c r="C618" s="431"/>
      <c r="D618" s="432"/>
      <c r="E618" s="432"/>
      <c r="F618" s="432"/>
      <c r="G618" s="433"/>
      <c r="H618" s="434"/>
      <c r="I618" s="435"/>
      <c r="J618" s="13"/>
      <c r="K618" s="13"/>
      <c r="L618" s="13"/>
    </row>
    <row r="619" spans="1:12" ht="18" customHeight="1" x14ac:dyDescent="0.3">
      <c r="A619" s="436" t="s">
        <v>0</v>
      </c>
      <c r="B619" s="437" t="s">
        <v>136</v>
      </c>
      <c r="C619" s="432">
        <f>SUBTOTAL(9,C620:C628)</f>
        <v>11000</v>
      </c>
      <c r="D619" s="432">
        <f>SUBTOTAL(9,D620:D628)</f>
        <v>25000</v>
      </c>
      <c r="E619" s="432">
        <f>SUBTOTAL(9,E620:E628)</f>
        <v>1000</v>
      </c>
      <c r="F619" s="432">
        <f>G619-D619</f>
        <v>-25000</v>
      </c>
      <c r="G619" s="432">
        <f>SUBTOTAL(9,G620:G628)</f>
        <v>0</v>
      </c>
      <c r="H619" s="438">
        <f>IF(C619&lt;&gt;0,E619/C619,"-")</f>
        <v>9.0909090909090912E-2</v>
      </c>
      <c r="I619" s="439">
        <f>IF(D619&lt;&gt;0,E619/D619,"-")</f>
        <v>0.04</v>
      </c>
      <c r="J619" s="21">
        <f>SUBTOTAL(9,J620:J628)</f>
        <v>25000</v>
      </c>
      <c r="K619" s="21">
        <f>SUBTOTAL(9,K620:K628)</f>
        <v>25000</v>
      </c>
      <c r="L619" s="21">
        <f>SUBTOTAL(9,L620:L628)</f>
        <v>0</v>
      </c>
    </row>
    <row r="620" spans="1:12" ht="30" hidden="1" customHeight="1" x14ac:dyDescent="0.3">
      <c r="A620" s="429"/>
      <c r="B620" s="430"/>
      <c r="C620" s="431"/>
      <c r="D620" s="440"/>
      <c r="E620" s="440"/>
      <c r="F620" s="440"/>
      <c r="G620" s="433"/>
      <c r="H620" s="434"/>
      <c r="I620" s="435"/>
      <c r="J620" s="13"/>
      <c r="K620" s="13"/>
      <c r="L620" s="13"/>
    </row>
    <row r="621" spans="1:12" ht="18" customHeight="1" x14ac:dyDescent="0.3">
      <c r="A621" s="441" t="s">
        <v>10</v>
      </c>
      <c r="B621" s="442" t="s">
        <v>119</v>
      </c>
      <c r="C621" s="440">
        <f>SUBTOTAL(9,C622:C627)</f>
        <v>11000</v>
      </c>
      <c r="D621" s="440">
        <f>SUBTOTAL(9,D622:D627)</f>
        <v>25000</v>
      </c>
      <c r="E621" s="440">
        <f>SUBTOTAL(9,E622:E627)</f>
        <v>1000</v>
      </c>
      <c r="F621" s="440">
        <f>G621-D621</f>
        <v>-25000</v>
      </c>
      <c r="G621" s="440">
        <f>SUBTOTAL(9,G622:G627)</f>
        <v>0</v>
      </c>
      <c r="H621" s="443">
        <f>IF(C621&lt;&gt;0,E621/C621,"-")</f>
        <v>9.0909090909090912E-2</v>
      </c>
      <c r="I621" s="444">
        <f>IF(D621&lt;&gt;0,E621/D621,"-")</f>
        <v>0.04</v>
      </c>
      <c r="J621" s="18">
        <f>SUBTOTAL(9,J622:J627)</f>
        <v>25000</v>
      </c>
      <c r="K621" s="18">
        <f>SUBTOTAL(9,K622:K627)</f>
        <v>25000</v>
      </c>
      <c r="L621" s="18">
        <f>SUBTOTAL(9,L622:L627)</f>
        <v>0</v>
      </c>
    </row>
    <row r="622" spans="1:12" ht="22.5" hidden="1" customHeight="1" x14ac:dyDescent="0.3">
      <c r="A622" s="429"/>
      <c r="B622" s="430"/>
      <c r="C622" s="431"/>
      <c r="D622" s="440"/>
      <c r="E622" s="440"/>
      <c r="F622" s="440"/>
      <c r="G622" s="440"/>
      <c r="H622" s="443"/>
      <c r="I622" s="444"/>
      <c r="J622" s="70"/>
      <c r="K622" s="70"/>
      <c r="L622" s="70"/>
    </row>
    <row r="623" spans="1:12" ht="18" customHeight="1" x14ac:dyDescent="0.3">
      <c r="A623" s="441" t="s">
        <v>31</v>
      </c>
      <c r="B623" s="442" t="s">
        <v>161</v>
      </c>
      <c r="C623" s="440">
        <f>SUBTOTAL(9,C624:C626)</f>
        <v>11000</v>
      </c>
      <c r="D623" s="440">
        <f>SUBTOTAL(9,D624:D626)</f>
        <v>25000</v>
      </c>
      <c r="E623" s="440">
        <f>SUBTOTAL(9,E624:E626)</f>
        <v>1000</v>
      </c>
      <c r="F623" s="440">
        <f>G623-D623</f>
        <v>-25000</v>
      </c>
      <c r="G623" s="440">
        <f>SUBTOTAL(9,G624:G626)</f>
        <v>0</v>
      </c>
      <c r="H623" s="443">
        <f>IF(C623&lt;&gt;0,E623/C623,"-")</f>
        <v>9.0909090909090912E-2</v>
      </c>
      <c r="I623" s="444">
        <f>IF(D623&lt;&gt;0,E623/D623,"-")</f>
        <v>0.04</v>
      </c>
      <c r="J623" s="70">
        <f>SUBTOTAL(9,J624:J626)</f>
        <v>25000</v>
      </c>
      <c r="K623" s="70">
        <f>SUBTOTAL(9,K624:K626)</f>
        <v>25000</v>
      </c>
      <c r="L623" s="70">
        <f>SUBTOTAL(9,L624:L626)</f>
        <v>0</v>
      </c>
    </row>
    <row r="624" spans="1:12" ht="30" hidden="1" customHeight="1" x14ac:dyDescent="0.3">
      <c r="A624" s="429"/>
      <c r="B624" s="430"/>
      <c r="C624" s="431"/>
      <c r="D624" s="431"/>
      <c r="E624" s="431"/>
      <c r="F624" s="431"/>
      <c r="G624" s="433"/>
      <c r="H624" s="434"/>
      <c r="I624" s="435"/>
      <c r="J624" s="13"/>
      <c r="K624" s="13"/>
      <c r="L624" s="13"/>
    </row>
    <row r="625" spans="1:12" ht="15" customHeight="1" x14ac:dyDescent="0.3">
      <c r="A625" s="446" t="s">
        <v>83</v>
      </c>
      <c r="B625" s="447" t="s">
        <v>186</v>
      </c>
      <c r="C625" s="232">
        <v>11000</v>
      </c>
      <c r="D625" s="232">
        <v>25000</v>
      </c>
      <c r="E625" s="232">
        <v>1000</v>
      </c>
      <c r="F625" s="232">
        <f>G625-D625</f>
        <v>-25000</v>
      </c>
      <c r="G625" s="232"/>
      <c r="H625" s="448">
        <f>IF(C625&lt;&gt;0,0/C625,"-")</f>
        <v>0</v>
      </c>
      <c r="I625" s="449">
        <f>IF(D625&lt;&gt;0,E625/D625,"-")</f>
        <v>0.04</v>
      </c>
      <c r="J625" s="3">
        <v>25000</v>
      </c>
      <c r="K625" s="24">
        <v>25000</v>
      </c>
      <c r="L625" s="24">
        <v>0</v>
      </c>
    </row>
    <row r="626" spans="1:12" hidden="1" x14ac:dyDescent="0.3">
      <c r="A626" s="429"/>
      <c r="B626" s="430"/>
      <c r="C626" s="431"/>
      <c r="D626" s="232"/>
      <c r="E626" s="232"/>
      <c r="F626" s="232"/>
      <c r="G626" s="232"/>
      <c r="H626" s="448"/>
      <c r="I626" s="449"/>
      <c r="J626" s="3"/>
      <c r="K626" s="3"/>
      <c r="L626" s="3"/>
    </row>
    <row r="627" spans="1:12" hidden="1" x14ac:dyDescent="0.3">
      <c r="A627" s="429"/>
      <c r="B627" s="430"/>
      <c r="C627" s="431"/>
      <c r="D627" s="431"/>
      <c r="E627" s="431"/>
      <c r="F627" s="431"/>
      <c r="G627" s="433"/>
      <c r="H627" s="434"/>
      <c r="I627" s="435"/>
      <c r="J627" s="13"/>
      <c r="K627" s="13"/>
      <c r="L627" s="13"/>
    </row>
    <row r="628" spans="1:12" ht="20.100000000000001" hidden="1" customHeight="1" x14ac:dyDescent="0.3">
      <c r="A628" s="429"/>
      <c r="B628" s="430"/>
      <c r="C628" s="431"/>
      <c r="D628" s="431"/>
      <c r="E628" s="431"/>
      <c r="F628" s="431"/>
      <c r="G628" s="433"/>
      <c r="H628" s="434"/>
      <c r="I628" s="435"/>
      <c r="J628" s="13"/>
      <c r="K628" s="13"/>
      <c r="L628" s="13"/>
    </row>
    <row r="629" spans="1:12" ht="20.100000000000001" customHeight="1" x14ac:dyDescent="0.3">
      <c r="A629" s="429"/>
      <c r="B629" s="430"/>
      <c r="C629" s="431"/>
      <c r="D629" s="431"/>
      <c r="E629" s="431"/>
      <c r="F629" s="431"/>
      <c r="G629" s="433"/>
      <c r="H629" s="434"/>
      <c r="I629" s="435"/>
      <c r="J629" s="13"/>
      <c r="K629" s="13"/>
      <c r="L629" s="13"/>
    </row>
    <row r="630" spans="1:12" ht="20.100000000000001" customHeight="1" x14ac:dyDescent="0.3">
      <c r="A630" s="471"/>
      <c r="B630" s="472"/>
      <c r="C630" s="473"/>
      <c r="D630" s="473"/>
      <c r="E630" s="473"/>
      <c r="F630" s="473"/>
      <c r="G630" s="474"/>
      <c r="H630" s="475"/>
      <c r="I630" s="476"/>
      <c r="J630" s="13"/>
      <c r="K630" s="13"/>
      <c r="L630" s="13"/>
    </row>
    <row r="631" spans="1:12" ht="18" customHeight="1" x14ac:dyDescent="0.3">
      <c r="A631" s="452" t="s">
        <v>270</v>
      </c>
      <c r="B631" s="453" t="s">
        <v>271</v>
      </c>
      <c r="C631" s="454">
        <f>SUBTOTAL(9,C632:C659)</f>
        <v>13715</v>
      </c>
      <c r="D631" s="454">
        <f>SUBTOTAL(9,D632:D659)</f>
        <v>39000</v>
      </c>
      <c r="E631" s="454">
        <f>SUBTOTAL(9,E632:E659)</f>
        <v>21622.04</v>
      </c>
      <c r="F631" s="454">
        <f>G631-D631</f>
        <v>-39000</v>
      </c>
      <c r="G631" s="454">
        <f>SUBTOTAL(9,G632:G659)</f>
        <v>0</v>
      </c>
      <c r="H631" s="455">
        <f>IF(C631&lt;&gt;0,E631/C631,"-")</f>
        <v>1.5765249726576742</v>
      </c>
      <c r="I631" s="456">
        <f>IF(D631&lt;&gt;0,E631/D631,"-")</f>
        <v>0.55441128205128209</v>
      </c>
      <c r="J631" s="17">
        <f>SUBTOTAL(9,J632:J659)</f>
        <v>39000</v>
      </c>
      <c r="K631" s="17">
        <f>SUBTOTAL(9,K632:K659)</f>
        <v>39000</v>
      </c>
      <c r="L631" s="17">
        <f>SUBTOTAL(9,L632:L659)</f>
        <v>0</v>
      </c>
    </row>
    <row r="632" spans="1:12" ht="30" hidden="1" customHeight="1" x14ac:dyDescent="0.3">
      <c r="A632" s="429"/>
      <c r="B632" s="430"/>
      <c r="C632" s="431"/>
      <c r="D632" s="426"/>
      <c r="E632" s="426"/>
      <c r="F632" s="426"/>
      <c r="G632" s="433"/>
      <c r="H632" s="434"/>
      <c r="I632" s="435"/>
      <c r="J632" s="13"/>
      <c r="K632" s="13"/>
      <c r="L632" s="13"/>
    </row>
    <row r="633" spans="1:12" ht="18" customHeight="1" x14ac:dyDescent="0.3">
      <c r="A633" s="424" t="s">
        <v>367</v>
      </c>
      <c r="B633" s="425" t="s">
        <v>368</v>
      </c>
      <c r="C633" s="426">
        <f>SUBTOTAL(9,C634:C645)</f>
        <v>0</v>
      </c>
      <c r="D633" s="426">
        <f>SUBTOTAL(9,D634:D645)</f>
        <v>7000</v>
      </c>
      <c r="E633" s="426">
        <f>SUBTOTAL(9,E634:E645)</f>
        <v>0</v>
      </c>
      <c r="F633" s="426">
        <f>G633-D633</f>
        <v>-7000</v>
      </c>
      <c r="G633" s="426">
        <f>SUBTOTAL(9,G634:G645)</f>
        <v>0</v>
      </c>
      <c r="H633" s="427" t="str">
        <f>IF(C633&lt;&gt;0,E633/C633,"-")</f>
        <v>-</v>
      </c>
      <c r="I633" s="428">
        <f>IF(D633&lt;&gt;0,E633/D633,"-")</f>
        <v>0</v>
      </c>
      <c r="J633" s="20">
        <f>SUBTOTAL(9,J634:J645)</f>
        <v>7000</v>
      </c>
      <c r="K633" s="20">
        <f>SUBTOTAL(9,K634:K645)</f>
        <v>7000</v>
      </c>
      <c r="L633" s="20">
        <f>SUBTOTAL(9,L634:L645)</f>
        <v>0</v>
      </c>
    </row>
    <row r="634" spans="1:12" ht="30" hidden="1" customHeight="1" x14ac:dyDescent="0.3">
      <c r="A634" s="429"/>
      <c r="B634" s="430"/>
      <c r="C634" s="431"/>
      <c r="D634" s="432"/>
      <c r="E634" s="432"/>
      <c r="F634" s="432"/>
      <c r="G634" s="433"/>
      <c r="H634" s="434"/>
      <c r="I634" s="435"/>
      <c r="J634" s="13"/>
      <c r="K634" s="13"/>
      <c r="L634" s="13"/>
    </row>
    <row r="635" spans="1:12" ht="18" customHeight="1" x14ac:dyDescent="0.3">
      <c r="A635" s="436" t="s">
        <v>0</v>
      </c>
      <c r="B635" s="437" t="s">
        <v>136</v>
      </c>
      <c r="C635" s="432">
        <f>SUBTOTAL(9,C636:C644)</f>
        <v>0</v>
      </c>
      <c r="D635" s="432">
        <f>SUBTOTAL(9,D636:D644)</f>
        <v>7000</v>
      </c>
      <c r="E635" s="432">
        <f>SUBTOTAL(9,E636:E644)</f>
        <v>0</v>
      </c>
      <c r="F635" s="432">
        <f>G635-D635</f>
        <v>-7000</v>
      </c>
      <c r="G635" s="432">
        <f>SUBTOTAL(9,G636:G644)</f>
        <v>0</v>
      </c>
      <c r="H635" s="438" t="str">
        <f>IF(C635&lt;&gt;0,E635/C635,"-")</f>
        <v>-</v>
      </c>
      <c r="I635" s="439">
        <f>IF(D635&lt;&gt;0,E635/D635,"-")</f>
        <v>0</v>
      </c>
      <c r="J635" s="21">
        <f>SUBTOTAL(9,J636:J644)</f>
        <v>7000</v>
      </c>
      <c r="K635" s="21">
        <f>SUBTOTAL(9,K636:K644)</f>
        <v>7000</v>
      </c>
      <c r="L635" s="21">
        <f>SUBTOTAL(9,L636:L644)</f>
        <v>0</v>
      </c>
    </row>
    <row r="636" spans="1:12" ht="30" hidden="1" customHeight="1" x14ac:dyDescent="0.3">
      <c r="A636" s="429"/>
      <c r="B636" s="430"/>
      <c r="C636" s="431"/>
      <c r="D636" s="440"/>
      <c r="E636" s="440"/>
      <c r="F636" s="440"/>
      <c r="G636" s="433"/>
      <c r="H636" s="434"/>
      <c r="I636" s="435"/>
      <c r="J636" s="13"/>
      <c r="K636" s="13"/>
      <c r="L636" s="13"/>
    </row>
    <row r="637" spans="1:12" ht="18" customHeight="1" x14ac:dyDescent="0.3">
      <c r="A637" s="441" t="s">
        <v>10</v>
      </c>
      <c r="B637" s="442" t="s">
        <v>119</v>
      </c>
      <c r="C637" s="440">
        <f>SUBTOTAL(9,C638:C643)</f>
        <v>0</v>
      </c>
      <c r="D637" s="440">
        <f>SUBTOTAL(9,D638:D643)</f>
        <v>7000</v>
      </c>
      <c r="E637" s="440">
        <f>SUBTOTAL(9,E638:E643)</f>
        <v>0</v>
      </c>
      <c r="F637" s="440">
        <f>G637-D637</f>
        <v>-7000</v>
      </c>
      <c r="G637" s="440">
        <f>SUBTOTAL(9,G638:G643)</f>
        <v>0</v>
      </c>
      <c r="H637" s="443" t="str">
        <f>IF(C637&lt;&gt;0,E637/C637,"-")</f>
        <v>-</v>
      </c>
      <c r="I637" s="444">
        <f>IF(D637&lt;&gt;0,E637/D637,"-")</f>
        <v>0</v>
      </c>
      <c r="J637" s="18">
        <f>SUBTOTAL(9,J638:J643)</f>
        <v>7000</v>
      </c>
      <c r="K637" s="18">
        <f>SUBTOTAL(9,K638:K643)</f>
        <v>7000</v>
      </c>
      <c r="L637" s="18">
        <f>SUBTOTAL(9,L638:L643)</f>
        <v>0</v>
      </c>
    </row>
    <row r="638" spans="1:12" ht="22.5" hidden="1" customHeight="1" x14ac:dyDescent="0.3">
      <c r="A638" s="429"/>
      <c r="B638" s="430"/>
      <c r="C638" s="431"/>
      <c r="D638" s="440"/>
      <c r="E638" s="440"/>
      <c r="F638" s="440"/>
      <c r="G638" s="440"/>
      <c r="H638" s="443"/>
      <c r="I638" s="444"/>
      <c r="J638" s="70"/>
      <c r="K638" s="70"/>
      <c r="L638" s="70"/>
    </row>
    <row r="639" spans="1:12" ht="18" customHeight="1" x14ac:dyDescent="0.3">
      <c r="A639" s="441" t="s">
        <v>31</v>
      </c>
      <c r="B639" s="442" t="s">
        <v>161</v>
      </c>
      <c r="C639" s="440">
        <f>SUBTOTAL(9,C640:C642)</f>
        <v>0</v>
      </c>
      <c r="D639" s="440">
        <f>SUBTOTAL(9,D640:D642)</f>
        <v>7000</v>
      </c>
      <c r="E639" s="440">
        <f>SUBTOTAL(9,E640:E642)</f>
        <v>0</v>
      </c>
      <c r="F639" s="440">
        <f>G639-D639</f>
        <v>-7000</v>
      </c>
      <c r="G639" s="440">
        <f>SUBTOTAL(9,G640:G642)</f>
        <v>0</v>
      </c>
      <c r="H639" s="443" t="str">
        <f>IF(C639&lt;&gt;0,E639/C639,"-")</f>
        <v>-</v>
      </c>
      <c r="I639" s="444">
        <f>IF(D639&lt;&gt;0,E639/D639,"-")</f>
        <v>0</v>
      </c>
      <c r="J639" s="70">
        <f>SUBTOTAL(9,J640:J642)</f>
        <v>7000</v>
      </c>
      <c r="K639" s="70">
        <f>SUBTOTAL(9,K640:K642)</f>
        <v>7000</v>
      </c>
      <c r="L639" s="70">
        <f>SUBTOTAL(9,L640:L642)</f>
        <v>0</v>
      </c>
    </row>
    <row r="640" spans="1:12" ht="30" hidden="1" customHeight="1" x14ac:dyDescent="0.3">
      <c r="A640" s="429"/>
      <c r="B640" s="430"/>
      <c r="C640" s="431"/>
      <c r="D640" s="431"/>
      <c r="E640" s="431"/>
      <c r="F640" s="431"/>
      <c r="G640" s="433"/>
      <c r="H640" s="434"/>
      <c r="I640" s="435"/>
      <c r="J640" s="13"/>
      <c r="K640" s="13"/>
      <c r="L640" s="13"/>
    </row>
    <row r="641" spans="1:12" ht="15" customHeight="1" x14ac:dyDescent="0.3">
      <c r="A641" s="446" t="s">
        <v>83</v>
      </c>
      <c r="B641" s="447" t="s">
        <v>186</v>
      </c>
      <c r="C641" s="232">
        <v>0</v>
      </c>
      <c r="D641" s="232">
        <v>7000</v>
      </c>
      <c r="E641" s="232">
        <v>0</v>
      </c>
      <c r="F641" s="232">
        <f>G641-D641</f>
        <v>-7000</v>
      </c>
      <c r="G641" s="232"/>
      <c r="H641" s="448" t="str">
        <f>IF(C641&lt;&gt;0,0/C641,"-")</f>
        <v>-</v>
      </c>
      <c r="I641" s="449">
        <f>IF(D641&lt;&gt;0,E641/D641,"-")</f>
        <v>0</v>
      </c>
      <c r="J641" s="3">
        <v>7000</v>
      </c>
      <c r="K641" s="24">
        <v>7000</v>
      </c>
      <c r="L641" s="24">
        <v>0</v>
      </c>
    </row>
    <row r="642" spans="1:12" hidden="1" x14ac:dyDescent="0.3">
      <c r="A642" s="429"/>
      <c r="B642" s="430"/>
      <c r="C642" s="431"/>
      <c r="D642" s="232"/>
      <c r="E642" s="232"/>
      <c r="F642" s="232"/>
      <c r="G642" s="232"/>
      <c r="H642" s="448"/>
      <c r="I642" s="449"/>
      <c r="J642" s="3"/>
      <c r="K642" s="3"/>
      <c r="L642" s="3"/>
    </row>
    <row r="643" spans="1:12" hidden="1" x14ac:dyDescent="0.3">
      <c r="A643" s="429"/>
      <c r="B643" s="430"/>
      <c r="C643" s="431"/>
      <c r="D643" s="431"/>
      <c r="E643" s="431"/>
      <c r="F643" s="431"/>
      <c r="G643" s="433"/>
      <c r="H643" s="434"/>
      <c r="I643" s="435"/>
      <c r="J643" s="13"/>
      <c r="K643" s="13"/>
      <c r="L643" s="13"/>
    </row>
    <row r="644" spans="1:12" ht="20.100000000000001" hidden="1" customHeight="1" x14ac:dyDescent="0.3">
      <c r="A644" s="429"/>
      <c r="B644" s="430"/>
      <c r="C644" s="431"/>
      <c r="D644" s="431"/>
      <c r="E644" s="431"/>
      <c r="F644" s="431"/>
      <c r="G644" s="433"/>
      <c r="H644" s="434"/>
      <c r="I644" s="435"/>
      <c r="J644" s="13"/>
      <c r="K644" s="13"/>
      <c r="L644" s="13"/>
    </row>
    <row r="645" spans="1:12" ht="20.100000000000001" hidden="1" customHeight="1" x14ac:dyDescent="0.3">
      <c r="A645" s="429"/>
      <c r="B645" s="430"/>
      <c r="C645" s="431"/>
      <c r="D645" s="431"/>
      <c r="E645" s="431"/>
      <c r="F645" s="431"/>
      <c r="G645" s="433"/>
      <c r="H645" s="434"/>
      <c r="I645" s="435"/>
      <c r="J645" s="13"/>
      <c r="K645" s="13"/>
      <c r="L645" s="13"/>
    </row>
    <row r="646" spans="1:12" ht="18" customHeight="1" x14ac:dyDescent="0.3">
      <c r="A646" s="424" t="s">
        <v>369</v>
      </c>
      <c r="B646" s="425" t="s">
        <v>370</v>
      </c>
      <c r="C646" s="426">
        <f>SUBTOTAL(9,C647:C658)</f>
        <v>13715</v>
      </c>
      <c r="D646" s="426">
        <f>SUBTOTAL(9,D647:D658)</f>
        <v>32000</v>
      </c>
      <c r="E646" s="426">
        <f>SUBTOTAL(9,E647:E658)</f>
        <v>21622.04</v>
      </c>
      <c r="F646" s="426">
        <f>G646-D646</f>
        <v>-32000</v>
      </c>
      <c r="G646" s="426">
        <f>SUBTOTAL(9,G647:G658)</f>
        <v>0</v>
      </c>
      <c r="H646" s="427">
        <f>IF(C646&lt;&gt;0,E646/C646,"-")</f>
        <v>1.5765249726576742</v>
      </c>
      <c r="I646" s="428">
        <f>IF(D646&lt;&gt;0,E646/D646,"-")</f>
        <v>0.67568875000000006</v>
      </c>
      <c r="J646" s="20">
        <f>SUBTOTAL(9,J647:J658)</f>
        <v>32000</v>
      </c>
      <c r="K646" s="20">
        <f>SUBTOTAL(9,K647:K658)</f>
        <v>32000</v>
      </c>
      <c r="L646" s="20">
        <f>SUBTOTAL(9,L647:L658)</f>
        <v>0</v>
      </c>
    </row>
    <row r="647" spans="1:12" ht="30" hidden="1" customHeight="1" x14ac:dyDescent="0.3">
      <c r="A647" s="429"/>
      <c r="B647" s="430"/>
      <c r="C647" s="431"/>
      <c r="D647" s="432"/>
      <c r="E647" s="432"/>
      <c r="F647" s="432"/>
      <c r="G647" s="433"/>
      <c r="H647" s="434"/>
      <c r="I647" s="435"/>
      <c r="J647" s="13"/>
      <c r="K647" s="13"/>
      <c r="L647" s="13"/>
    </row>
    <row r="648" spans="1:12" ht="18" customHeight="1" x14ac:dyDescent="0.3">
      <c r="A648" s="436" t="s">
        <v>0</v>
      </c>
      <c r="B648" s="437" t="s">
        <v>136</v>
      </c>
      <c r="C648" s="432">
        <f>SUBTOTAL(9,C649:C657)</f>
        <v>13715</v>
      </c>
      <c r="D648" s="432">
        <f>SUBTOTAL(9,D649:D657)</f>
        <v>32000</v>
      </c>
      <c r="E648" s="432">
        <f>SUBTOTAL(9,E649:E657)</f>
        <v>21622.04</v>
      </c>
      <c r="F648" s="432">
        <f>G648-D648</f>
        <v>-32000</v>
      </c>
      <c r="G648" s="432">
        <f>SUBTOTAL(9,G649:G657)</f>
        <v>0</v>
      </c>
      <c r="H648" s="438">
        <f>IF(C648&lt;&gt;0,E648/C648,"-")</f>
        <v>1.5765249726576742</v>
      </c>
      <c r="I648" s="439">
        <f>IF(D648&lt;&gt;0,E648/D648,"-")</f>
        <v>0.67568875000000006</v>
      </c>
      <c r="J648" s="21">
        <f>SUBTOTAL(9,J649:J657)</f>
        <v>32000</v>
      </c>
      <c r="K648" s="21">
        <f>SUBTOTAL(9,K649:K657)</f>
        <v>32000</v>
      </c>
      <c r="L648" s="21">
        <f>SUBTOTAL(9,L649:L657)</f>
        <v>0</v>
      </c>
    </row>
    <row r="649" spans="1:12" ht="30" hidden="1" customHeight="1" x14ac:dyDescent="0.3">
      <c r="A649" s="429"/>
      <c r="B649" s="430"/>
      <c r="C649" s="431"/>
      <c r="D649" s="440"/>
      <c r="E649" s="440"/>
      <c r="F649" s="440"/>
      <c r="G649" s="433"/>
      <c r="H649" s="434"/>
      <c r="I649" s="435"/>
      <c r="J649" s="13"/>
      <c r="K649" s="13"/>
      <c r="L649" s="13"/>
    </row>
    <row r="650" spans="1:12" ht="18" customHeight="1" x14ac:dyDescent="0.3">
      <c r="A650" s="441" t="s">
        <v>10</v>
      </c>
      <c r="B650" s="442" t="s">
        <v>119</v>
      </c>
      <c r="C650" s="440">
        <f>SUBTOTAL(9,C651:C656)</f>
        <v>13715</v>
      </c>
      <c r="D650" s="440">
        <f>SUBTOTAL(9,D651:D656)</f>
        <v>32000</v>
      </c>
      <c r="E650" s="440">
        <f>SUBTOTAL(9,E651:E656)</f>
        <v>21622.04</v>
      </c>
      <c r="F650" s="440">
        <f>G650-D650</f>
        <v>-32000</v>
      </c>
      <c r="G650" s="440">
        <f>SUBTOTAL(9,G651:G656)</f>
        <v>0</v>
      </c>
      <c r="H650" s="443">
        <f>IF(C650&lt;&gt;0,E650/C650,"-")</f>
        <v>1.5765249726576742</v>
      </c>
      <c r="I650" s="444">
        <f>IF(D650&lt;&gt;0,E650/D650,"-")</f>
        <v>0.67568875000000006</v>
      </c>
      <c r="J650" s="18">
        <f>SUBTOTAL(9,J651:J656)</f>
        <v>32000</v>
      </c>
      <c r="K650" s="18">
        <f>SUBTOTAL(9,K651:K656)</f>
        <v>32000</v>
      </c>
      <c r="L650" s="18">
        <f>SUBTOTAL(9,L651:L656)</f>
        <v>0</v>
      </c>
    </row>
    <row r="651" spans="1:12" ht="22.5" hidden="1" customHeight="1" x14ac:dyDescent="0.3">
      <c r="A651" s="429"/>
      <c r="B651" s="430"/>
      <c r="C651" s="431"/>
      <c r="D651" s="440"/>
      <c r="E651" s="440"/>
      <c r="F651" s="440"/>
      <c r="G651" s="440"/>
      <c r="H651" s="443"/>
      <c r="I651" s="444"/>
      <c r="J651" s="70"/>
      <c r="K651" s="70"/>
      <c r="L651" s="70"/>
    </row>
    <row r="652" spans="1:12" ht="18" customHeight="1" x14ac:dyDescent="0.3">
      <c r="A652" s="441" t="s">
        <v>31</v>
      </c>
      <c r="B652" s="442" t="s">
        <v>161</v>
      </c>
      <c r="C652" s="440">
        <f>SUBTOTAL(9,C653:C655)</f>
        <v>13715</v>
      </c>
      <c r="D652" s="440">
        <f>SUBTOTAL(9,D653:D655)</f>
        <v>32000</v>
      </c>
      <c r="E652" s="440">
        <f>SUBTOTAL(9,E653:E655)</f>
        <v>21622.04</v>
      </c>
      <c r="F652" s="440">
        <f>G652-D652</f>
        <v>-32000</v>
      </c>
      <c r="G652" s="440">
        <f>SUBTOTAL(9,G653:G655)</f>
        <v>0</v>
      </c>
      <c r="H652" s="443">
        <f>IF(C652&lt;&gt;0,E652/C652,"-")</f>
        <v>1.5765249726576742</v>
      </c>
      <c r="I652" s="444">
        <f>IF(D652&lt;&gt;0,E652/D652,"-")</f>
        <v>0.67568875000000006</v>
      </c>
      <c r="J652" s="70">
        <f>SUBTOTAL(9,J653:J655)</f>
        <v>32000</v>
      </c>
      <c r="K652" s="70">
        <f>SUBTOTAL(9,K653:K655)</f>
        <v>32000</v>
      </c>
      <c r="L652" s="70">
        <f>SUBTOTAL(9,L653:L655)</f>
        <v>0</v>
      </c>
    </row>
    <row r="653" spans="1:12" ht="30" hidden="1" customHeight="1" x14ac:dyDescent="0.3">
      <c r="A653" s="429"/>
      <c r="B653" s="430"/>
      <c r="C653" s="431"/>
      <c r="D653" s="431"/>
      <c r="E653" s="431"/>
      <c r="F653" s="431"/>
      <c r="G653" s="433"/>
      <c r="H653" s="434"/>
      <c r="I653" s="435"/>
      <c r="J653" s="13"/>
      <c r="K653" s="13"/>
      <c r="L653" s="13"/>
    </row>
    <row r="654" spans="1:12" ht="15" customHeight="1" x14ac:dyDescent="0.3">
      <c r="A654" s="446" t="s">
        <v>83</v>
      </c>
      <c r="B654" s="447" t="s">
        <v>186</v>
      </c>
      <c r="C654" s="232">
        <v>13715</v>
      </c>
      <c r="D654" s="232">
        <v>32000</v>
      </c>
      <c r="E654" s="232">
        <v>21622.04</v>
      </c>
      <c r="F654" s="232">
        <f>G654-D654</f>
        <v>-32000</v>
      </c>
      <c r="G654" s="232"/>
      <c r="H654" s="448">
        <f>IF(C654&lt;&gt;0,0/C654,"-")</f>
        <v>0</v>
      </c>
      <c r="I654" s="449">
        <f>IF(D654&lt;&gt;0,E654/D654,"-")</f>
        <v>0.67568875000000006</v>
      </c>
      <c r="J654" s="3">
        <v>32000</v>
      </c>
      <c r="K654" s="24">
        <v>32000</v>
      </c>
      <c r="L654" s="24">
        <v>0</v>
      </c>
    </row>
    <row r="655" spans="1:12" hidden="1" x14ac:dyDescent="0.3">
      <c r="A655" s="429"/>
      <c r="B655" s="430"/>
      <c r="C655" s="431"/>
      <c r="D655" s="232"/>
      <c r="E655" s="232"/>
      <c r="F655" s="232"/>
      <c r="G655" s="232"/>
      <c r="H655" s="448"/>
      <c r="I655" s="449"/>
      <c r="J655" s="3"/>
      <c r="K655" s="3"/>
      <c r="L655" s="3"/>
    </row>
    <row r="656" spans="1:12" hidden="1" x14ac:dyDescent="0.3">
      <c r="A656" s="429"/>
      <c r="B656" s="430"/>
      <c r="C656" s="431"/>
      <c r="D656" s="431"/>
      <c r="E656" s="431"/>
      <c r="F656" s="431"/>
      <c r="G656" s="433"/>
      <c r="H656" s="434"/>
      <c r="I656" s="435"/>
      <c r="J656" s="13"/>
      <c r="K656" s="13"/>
      <c r="L656" s="13"/>
    </row>
    <row r="657" spans="1:12" ht="20.100000000000001" hidden="1" customHeight="1" x14ac:dyDescent="0.3">
      <c r="A657" s="429"/>
      <c r="B657" s="430"/>
      <c r="C657" s="431"/>
      <c r="D657" s="431"/>
      <c r="E657" s="431"/>
      <c r="F657" s="431"/>
      <c r="G657" s="433"/>
      <c r="H657" s="434"/>
      <c r="I657" s="435"/>
      <c r="J657" s="13"/>
      <c r="K657" s="13"/>
      <c r="L657" s="13"/>
    </row>
    <row r="658" spans="1:12" ht="20.100000000000001" hidden="1" customHeight="1" x14ac:dyDescent="0.3">
      <c r="A658" s="429"/>
      <c r="B658" s="430"/>
      <c r="C658" s="431"/>
      <c r="D658" s="431"/>
      <c r="E658" s="431"/>
      <c r="F658" s="431"/>
      <c r="G658" s="433"/>
      <c r="H658" s="434"/>
      <c r="I658" s="435"/>
      <c r="J658" s="13"/>
      <c r="K658" s="13"/>
      <c r="L658" s="13"/>
    </row>
    <row r="659" spans="1:12" ht="20.100000000000001" hidden="1" customHeight="1" x14ac:dyDescent="0.3">
      <c r="A659" s="429"/>
      <c r="B659" s="430"/>
      <c r="C659" s="431"/>
      <c r="D659" s="431"/>
      <c r="E659" s="431"/>
      <c r="F659" s="431"/>
      <c r="G659" s="433"/>
      <c r="H659" s="434"/>
      <c r="I659" s="435"/>
      <c r="J659" s="13"/>
      <c r="K659" s="13"/>
      <c r="L659" s="13"/>
    </row>
    <row r="660" spans="1:12" ht="18" customHeight="1" x14ac:dyDescent="0.3">
      <c r="A660" s="346" t="s">
        <v>282</v>
      </c>
      <c r="B660" s="347" t="s">
        <v>283</v>
      </c>
      <c r="C660" s="331">
        <f>SUBTOTAL(9,C661:C675)</f>
        <v>21000</v>
      </c>
      <c r="D660" s="331">
        <f>SUBTOTAL(9,D661:D675)</f>
        <v>45000</v>
      </c>
      <c r="E660" s="331">
        <f>SUBTOTAL(9,E661:E675)</f>
        <v>5500</v>
      </c>
      <c r="F660" s="331">
        <f>G660-D660</f>
        <v>-45000</v>
      </c>
      <c r="G660" s="331">
        <f>SUBTOTAL(9,G661:G675)</f>
        <v>0</v>
      </c>
      <c r="H660" s="417">
        <f>IF(C660&lt;&gt;0,E660/C660,"-")</f>
        <v>0.26190476190476192</v>
      </c>
      <c r="I660" s="418">
        <f>IF(D660&lt;&gt;0,E660/D660,"-")</f>
        <v>0.12222222222222222</v>
      </c>
      <c r="J660" s="17">
        <f>SUBTOTAL(9,J661:J675)</f>
        <v>45000</v>
      </c>
      <c r="K660" s="17">
        <f>SUBTOTAL(9,K661:K675)</f>
        <v>45000</v>
      </c>
      <c r="L660" s="17">
        <f>SUBTOTAL(9,L661:L675)</f>
        <v>0</v>
      </c>
    </row>
    <row r="661" spans="1:12" ht="30" hidden="1" customHeight="1" x14ac:dyDescent="0.3">
      <c r="A661" s="429"/>
      <c r="B661" s="430"/>
      <c r="C661" s="431"/>
      <c r="D661" s="426"/>
      <c r="E661" s="426"/>
      <c r="F661" s="426"/>
      <c r="G661" s="433"/>
      <c r="H661" s="434"/>
      <c r="I661" s="435"/>
      <c r="J661" s="13"/>
      <c r="K661" s="13"/>
      <c r="L661" s="13"/>
    </row>
    <row r="662" spans="1:12" ht="18" customHeight="1" x14ac:dyDescent="0.3">
      <c r="A662" s="424" t="s">
        <v>371</v>
      </c>
      <c r="B662" s="425" t="s">
        <v>372</v>
      </c>
      <c r="C662" s="426">
        <f>SUBTOTAL(9,C663:C674)</f>
        <v>21000</v>
      </c>
      <c r="D662" s="426">
        <f>SUBTOTAL(9,D663:D674)</f>
        <v>45000</v>
      </c>
      <c r="E662" s="426">
        <f>SUBTOTAL(9,E663:E674)</f>
        <v>5500</v>
      </c>
      <c r="F662" s="426">
        <f>G662-D662</f>
        <v>-45000</v>
      </c>
      <c r="G662" s="426">
        <f>SUBTOTAL(9,G663:G674)</f>
        <v>0</v>
      </c>
      <c r="H662" s="427">
        <f>IF(C662&lt;&gt;0,E662/C662,"-")</f>
        <v>0.26190476190476192</v>
      </c>
      <c r="I662" s="428">
        <f>IF(D662&lt;&gt;0,E662/D662,"-")</f>
        <v>0.12222222222222222</v>
      </c>
      <c r="J662" s="20">
        <f>SUBTOTAL(9,J663:J674)</f>
        <v>45000</v>
      </c>
      <c r="K662" s="20">
        <f>SUBTOTAL(9,K663:K674)</f>
        <v>45000</v>
      </c>
      <c r="L662" s="20">
        <f>SUBTOTAL(9,L663:L674)</f>
        <v>0</v>
      </c>
    </row>
    <row r="663" spans="1:12" ht="30" hidden="1" customHeight="1" x14ac:dyDescent="0.3">
      <c r="A663" s="429"/>
      <c r="B663" s="430"/>
      <c r="C663" s="431"/>
      <c r="D663" s="432"/>
      <c r="E663" s="432"/>
      <c r="F663" s="432"/>
      <c r="G663" s="433"/>
      <c r="H663" s="434"/>
      <c r="I663" s="435"/>
      <c r="J663" s="13"/>
      <c r="K663" s="13"/>
      <c r="L663" s="13"/>
    </row>
    <row r="664" spans="1:12" ht="18" customHeight="1" x14ac:dyDescent="0.3">
      <c r="A664" s="436" t="s">
        <v>0</v>
      </c>
      <c r="B664" s="437" t="s">
        <v>136</v>
      </c>
      <c r="C664" s="432">
        <f>SUBTOTAL(9,C665:C673)</f>
        <v>21000</v>
      </c>
      <c r="D664" s="432">
        <f>SUBTOTAL(9,D665:D673)</f>
        <v>45000</v>
      </c>
      <c r="E664" s="432">
        <f>SUBTOTAL(9,E665:E673)</f>
        <v>5500</v>
      </c>
      <c r="F664" s="432">
        <f>G664-D664</f>
        <v>-45000</v>
      </c>
      <c r="G664" s="432">
        <f>SUBTOTAL(9,G665:G673)</f>
        <v>0</v>
      </c>
      <c r="H664" s="438">
        <f>IF(C664&lt;&gt;0,E664/C664,"-")</f>
        <v>0.26190476190476192</v>
      </c>
      <c r="I664" s="439">
        <f>IF(D664&lt;&gt;0,E664/D664,"-")</f>
        <v>0.12222222222222222</v>
      </c>
      <c r="J664" s="21">
        <f>SUBTOTAL(9,J665:J673)</f>
        <v>45000</v>
      </c>
      <c r="K664" s="21">
        <f>SUBTOTAL(9,K665:K673)</f>
        <v>45000</v>
      </c>
      <c r="L664" s="21">
        <f>SUBTOTAL(9,L665:L673)</f>
        <v>0</v>
      </c>
    </row>
    <row r="665" spans="1:12" ht="30" hidden="1" customHeight="1" x14ac:dyDescent="0.3">
      <c r="A665" s="429"/>
      <c r="B665" s="430"/>
      <c r="C665" s="431"/>
      <c r="D665" s="440"/>
      <c r="E665" s="440"/>
      <c r="F665" s="440"/>
      <c r="G665" s="433"/>
      <c r="H665" s="434"/>
      <c r="I665" s="435"/>
      <c r="J665" s="13"/>
      <c r="K665" s="13"/>
      <c r="L665" s="13"/>
    </row>
    <row r="666" spans="1:12" ht="18" customHeight="1" x14ac:dyDescent="0.3">
      <c r="A666" s="441" t="s">
        <v>10</v>
      </c>
      <c r="B666" s="442" t="s">
        <v>119</v>
      </c>
      <c r="C666" s="440">
        <f>SUBTOTAL(9,C667:C672)</f>
        <v>21000</v>
      </c>
      <c r="D666" s="440">
        <f>SUBTOTAL(9,D667:D672)</f>
        <v>45000</v>
      </c>
      <c r="E666" s="440">
        <f>SUBTOTAL(9,E667:E672)</f>
        <v>5500</v>
      </c>
      <c r="F666" s="440">
        <f>G666-D666</f>
        <v>-45000</v>
      </c>
      <c r="G666" s="440">
        <f>SUBTOTAL(9,G667:G672)</f>
        <v>0</v>
      </c>
      <c r="H666" s="443">
        <f>IF(C666&lt;&gt;0,E666/C666,"-")</f>
        <v>0.26190476190476192</v>
      </c>
      <c r="I666" s="444">
        <f>IF(D666&lt;&gt;0,E666/D666,"-")</f>
        <v>0.12222222222222222</v>
      </c>
      <c r="J666" s="18">
        <f>SUBTOTAL(9,J667:J672)</f>
        <v>45000</v>
      </c>
      <c r="K666" s="18">
        <f>SUBTOTAL(9,K667:K672)</f>
        <v>45000</v>
      </c>
      <c r="L666" s="18">
        <f>SUBTOTAL(9,L667:L672)</f>
        <v>0</v>
      </c>
    </row>
    <row r="667" spans="1:12" ht="22.5" hidden="1" customHeight="1" x14ac:dyDescent="0.3">
      <c r="A667" s="429"/>
      <c r="B667" s="430"/>
      <c r="C667" s="431"/>
      <c r="D667" s="440"/>
      <c r="E667" s="440"/>
      <c r="F667" s="440"/>
      <c r="G667" s="440"/>
      <c r="H667" s="443"/>
      <c r="I667" s="444"/>
      <c r="J667" s="70"/>
      <c r="K667" s="70"/>
      <c r="L667" s="70"/>
    </row>
    <row r="668" spans="1:12" ht="18" customHeight="1" x14ac:dyDescent="0.3">
      <c r="A668" s="441" t="s">
        <v>31</v>
      </c>
      <c r="B668" s="442" t="s">
        <v>161</v>
      </c>
      <c r="C668" s="440">
        <f>SUBTOTAL(9,C669:C671)</f>
        <v>21000</v>
      </c>
      <c r="D668" s="440">
        <f>SUBTOTAL(9,D669:D671)</f>
        <v>45000</v>
      </c>
      <c r="E668" s="440">
        <f>SUBTOTAL(9,E669:E671)</f>
        <v>5500</v>
      </c>
      <c r="F668" s="440">
        <f>G668-D668</f>
        <v>-45000</v>
      </c>
      <c r="G668" s="440">
        <f>SUBTOTAL(9,G669:G671)</f>
        <v>0</v>
      </c>
      <c r="H668" s="443">
        <f>IF(C668&lt;&gt;0,E668/C668,"-")</f>
        <v>0.26190476190476192</v>
      </c>
      <c r="I668" s="444">
        <f>IF(D668&lt;&gt;0,E668/D668,"-")</f>
        <v>0.12222222222222222</v>
      </c>
      <c r="J668" s="70">
        <f>SUBTOTAL(9,J669:J671)</f>
        <v>45000</v>
      </c>
      <c r="K668" s="70">
        <f>SUBTOTAL(9,K669:K671)</f>
        <v>45000</v>
      </c>
      <c r="L668" s="70">
        <f>SUBTOTAL(9,L669:L671)</f>
        <v>0</v>
      </c>
    </row>
    <row r="669" spans="1:12" ht="30" hidden="1" customHeight="1" x14ac:dyDescent="0.3">
      <c r="A669" s="429"/>
      <c r="B669" s="430"/>
      <c r="C669" s="431"/>
      <c r="D669" s="431"/>
      <c r="E669" s="431"/>
      <c r="F669" s="431"/>
      <c r="G669" s="433"/>
      <c r="H669" s="434"/>
      <c r="I669" s="435"/>
      <c r="J669" s="13"/>
      <c r="K669" s="13"/>
      <c r="L669" s="13"/>
    </row>
    <row r="670" spans="1:12" ht="15" customHeight="1" x14ac:dyDescent="0.3">
      <c r="A670" s="446" t="s">
        <v>83</v>
      </c>
      <c r="B670" s="447" t="s">
        <v>186</v>
      </c>
      <c r="C670" s="232">
        <v>21000</v>
      </c>
      <c r="D670" s="232">
        <v>45000</v>
      </c>
      <c r="E670" s="232">
        <v>5500</v>
      </c>
      <c r="F670" s="232">
        <f>G670-D670</f>
        <v>-45000</v>
      </c>
      <c r="G670" s="232"/>
      <c r="H670" s="448">
        <f>IF(C670&lt;&gt;0,0/C670,"-")</f>
        <v>0</v>
      </c>
      <c r="I670" s="449">
        <f>IF(D670&lt;&gt;0,E670/D670,"-")</f>
        <v>0.12222222222222222</v>
      </c>
      <c r="J670" s="3">
        <v>45000</v>
      </c>
      <c r="K670" s="24">
        <v>45000</v>
      </c>
      <c r="L670" s="24">
        <v>0</v>
      </c>
    </row>
    <row r="671" spans="1:12" hidden="1" x14ac:dyDescent="0.3">
      <c r="A671" s="429"/>
      <c r="B671" s="430"/>
      <c r="C671" s="431"/>
      <c r="D671" s="232"/>
      <c r="E671" s="232"/>
      <c r="F671" s="232"/>
      <c r="G671" s="232"/>
      <c r="H671" s="448"/>
      <c r="I671" s="449"/>
      <c r="J671" s="3"/>
      <c r="K671" s="3"/>
      <c r="L671" s="3"/>
    </row>
    <row r="672" spans="1:12" hidden="1" x14ac:dyDescent="0.3">
      <c r="A672" s="429"/>
      <c r="B672" s="430"/>
      <c r="C672" s="431"/>
      <c r="D672" s="431"/>
      <c r="E672" s="431"/>
      <c r="F672" s="431"/>
      <c r="G672" s="433"/>
      <c r="H672" s="434"/>
      <c r="I672" s="435"/>
      <c r="J672" s="13"/>
      <c r="K672" s="13"/>
      <c r="L672" s="13"/>
    </row>
    <row r="673" spans="1:12" ht="20.100000000000001" hidden="1" customHeight="1" x14ac:dyDescent="0.3">
      <c r="A673" s="429"/>
      <c r="B673" s="430"/>
      <c r="C673" s="431"/>
      <c r="D673" s="431"/>
      <c r="E673" s="431"/>
      <c r="F673" s="431"/>
      <c r="G673" s="433"/>
      <c r="H673" s="434"/>
      <c r="I673" s="435"/>
      <c r="J673" s="13"/>
      <c r="K673" s="13"/>
      <c r="L673" s="13"/>
    </row>
    <row r="674" spans="1:12" ht="20.100000000000001" hidden="1" customHeight="1" x14ac:dyDescent="0.3">
      <c r="A674" s="429"/>
      <c r="B674" s="430"/>
      <c r="C674" s="431"/>
      <c r="D674" s="431"/>
      <c r="E674" s="431"/>
      <c r="F674" s="431"/>
      <c r="G674" s="433"/>
      <c r="H674" s="434"/>
      <c r="I674" s="435"/>
      <c r="J674" s="13"/>
      <c r="K674" s="13"/>
      <c r="L674" s="13"/>
    </row>
    <row r="675" spans="1:12" ht="20.100000000000001" hidden="1" customHeight="1" x14ac:dyDescent="0.3">
      <c r="A675" s="429"/>
      <c r="B675" s="430"/>
      <c r="C675" s="431"/>
      <c r="D675" s="431"/>
      <c r="E675" s="431"/>
      <c r="F675" s="431"/>
      <c r="G675" s="433"/>
      <c r="H675" s="434"/>
      <c r="I675" s="435"/>
      <c r="J675" s="13"/>
      <c r="K675" s="13"/>
      <c r="L675" s="13"/>
    </row>
    <row r="676" spans="1:12" ht="18" customHeight="1" x14ac:dyDescent="0.3">
      <c r="A676" s="346" t="s">
        <v>284</v>
      </c>
      <c r="B676" s="347" t="s">
        <v>285</v>
      </c>
      <c r="C676" s="331">
        <f>SUBTOTAL(9,C677:C704)</f>
        <v>2500</v>
      </c>
      <c r="D676" s="331">
        <f>SUBTOTAL(9,D677:D704)</f>
        <v>20000</v>
      </c>
      <c r="E676" s="331">
        <f>SUBTOTAL(9,E677:E704)</f>
        <v>0</v>
      </c>
      <c r="F676" s="331">
        <f>G676-D676</f>
        <v>-20000</v>
      </c>
      <c r="G676" s="331">
        <f>SUBTOTAL(9,G677:G704)</f>
        <v>0</v>
      </c>
      <c r="H676" s="417">
        <f>IF(C676&lt;&gt;0,E676/C676,"-")</f>
        <v>0</v>
      </c>
      <c r="I676" s="418">
        <f>IF(D676&lt;&gt;0,E676/D676,"-")</f>
        <v>0</v>
      </c>
      <c r="J676" s="17">
        <f>SUBTOTAL(9,J677:J704)</f>
        <v>20000</v>
      </c>
      <c r="K676" s="17">
        <f>SUBTOTAL(9,K677:K704)</f>
        <v>20000</v>
      </c>
      <c r="L676" s="17">
        <f>SUBTOTAL(9,L677:L704)</f>
        <v>0</v>
      </c>
    </row>
    <row r="677" spans="1:12" ht="30" hidden="1" customHeight="1" x14ac:dyDescent="0.3">
      <c r="A677" s="429"/>
      <c r="B677" s="430"/>
      <c r="C677" s="431"/>
      <c r="D677" s="426"/>
      <c r="E677" s="426"/>
      <c r="F677" s="426"/>
      <c r="G677" s="433"/>
      <c r="H677" s="434"/>
      <c r="I677" s="435"/>
      <c r="J677" s="13"/>
      <c r="K677" s="13"/>
      <c r="L677" s="13"/>
    </row>
    <row r="678" spans="1:12" ht="18" customHeight="1" x14ac:dyDescent="0.3">
      <c r="A678" s="424" t="s">
        <v>373</v>
      </c>
      <c r="B678" s="425" t="s">
        <v>374</v>
      </c>
      <c r="C678" s="426">
        <f>SUBTOTAL(9,C679:C690)</f>
        <v>0</v>
      </c>
      <c r="D678" s="426">
        <f>SUBTOTAL(9,D679:D690)</f>
        <v>10000</v>
      </c>
      <c r="E678" s="426">
        <f>SUBTOTAL(9,E679:E690)</f>
        <v>0</v>
      </c>
      <c r="F678" s="426">
        <f>G678-D678</f>
        <v>-10000</v>
      </c>
      <c r="G678" s="426">
        <f>SUBTOTAL(9,G679:G690)</f>
        <v>0</v>
      </c>
      <c r="H678" s="427" t="str">
        <f>IF(C678&lt;&gt;0,E678/C678,"-")</f>
        <v>-</v>
      </c>
      <c r="I678" s="428">
        <f>IF(D678&lt;&gt;0,E678/D678,"-")</f>
        <v>0</v>
      </c>
      <c r="J678" s="20">
        <f>SUBTOTAL(9,J679:J690)</f>
        <v>10000</v>
      </c>
      <c r="K678" s="20">
        <f>SUBTOTAL(9,K679:K690)</f>
        <v>10000</v>
      </c>
      <c r="L678" s="20">
        <f>SUBTOTAL(9,L679:L690)</f>
        <v>0</v>
      </c>
    </row>
    <row r="679" spans="1:12" ht="30" hidden="1" customHeight="1" x14ac:dyDescent="0.3">
      <c r="A679" s="429"/>
      <c r="B679" s="430"/>
      <c r="C679" s="431"/>
      <c r="D679" s="432"/>
      <c r="E679" s="432"/>
      <c r="F679" s="432"/>
      <c r="G679" s="433"/>
      <c r="H679" s="434"/>
      <c r="I679" s="435"/>
      <c r="J679" s="13"/>
      <c r="K679" s="13"/>
      <c r="L679" s="13"/>
    </row>
    <row r="680" spans="1:12" ht="18" customHeight="1" x14ac:dyDescent="0.3">
      <c r="A680" s="436" t="s">
        <v>0</v>
      </c>
      <c r="B680" s="437" t="s">
        <v>136</v>
      </c>
      <c r="C680" s="432">
        <f>SUBTOTAL(9,C681:C689)</f>
        <v>0</v>
      </c>
      <c r="D680" s="432">
        <f>SUBTOTAL(9,D681:D689)</f>
        <v>10000</v>
      </c>
      <c r="E680" s="432">
        <f>SUBTOTAL(9,E681:E689)</f>
        <v>0</v>
      </c>
      <c r="F680" s="432">
        <f>G680-D680</f>
        <v>-10000</v>
      </c>
      <c r="G680" s="432">
        <f>SUBTOTAL(9,G681:G689)</f>
        <v>0</v>
      </c>
      <c r="H680" s="438" t="str">
        <f>IF(C680&lt;&gt;0,E680/C680,"-")</f>
        <v>-</v>
      </c>
      <c r="I680" s="439">
        <f>IF(D680&lt;&gt;0,E680/D680,"-")</f>
        <v>0</v>
      </c>
      <c r="J680" s="21">
        <f>SUBTOTAL(9,J681:J689)</f>
        <v>10000</v>
      </c>
      <c r="K680" s="21">
        <f>SUBTOTAL(9,K681:K689)</f>
        <v>10000</v>
      </c>
      <c r="L680" s="21">
        <f>SUBTOTAL(9,L681:L689)</f>
        <v>0</v>
      </c>
    </row>
    <row r="681" spans="1:12" ht="30" hidden="1" customHeight="1" x14ac:dyDescent="0.3">
      <c r="A681" s="429"/>
      <c r="B681" s="430"/>
      <c r="C681" s="431"/>
      <c r="D681" s="440"/>
      <c r="E681" s="440"/>
      <c r="F681" s="440"/>
      <c r="G681" s="433"/>
      <c r="H681" s="434"/>
      <c r="I681" s="435"/>
      <c r="J681" s="13"/>
      <c r="K681" s="13"/>
      <c r="L681" s="13"/>
    </row>
    <row r="682" spans="1:12" ht="18" customHeight="1" x14ac:dyDescent="0.3">
      <c r="A682" s="441" t="s">
        <v>10</v>
      </c>
      <c r="B682" s="442" t="s">
        <v>119</v>
      </c>
      <c r="C682" s="440">
        <f>SUBTOTAL(9,C683:C688)</f>
        <v>0</v>
      </c>
      <c r="D682" s="440">
        <f>SUBTOTAL(9,D683:D688)</f>
        <v>10000</v>
      </c>
      <c r="E682" s="440">
        <f>SUBTOTAL(9,E683:E688)</f>
        <v>0</v>
      </c>
      <c r="F682" s="440">
        <f>G682-D682</f>
        <v>-10000</v>
      </c>
      <c r="G682" s="440">
        <f>SUBTOTAL(9,G683:G688)</f>
        <v>0</v>
      </c>
      <c r="H682" s="443" t="str">
        <f>IF(C682&lt;&gt;0,E682/C682,"-")</f>
        <v>-</v>
      </c>
      <c r="I682" s="444">
        <f>IF(D682&lt;&gt;0,E682/D682,"-")</f>
        <v>0</v>
      </c>
      <c r="J682" s="18">
        <f>SUBTOTAL(9,J683:J688)</f>
        <v>10000</v>
      </c>
      <c r="K682" s="18">
        <f>SUBTOTAL(9,K683:K688)</f>
        <v>10000</v>
      </c>
      <c r="L682" s="18">
        <f>SUBTOTAL(9,L683:L688)</f>
        <v>0</v>
      </c>
    </row>
    <row r="683" spans="1:12" ht="22.5" hidden="1" customHeight="1" x14ac:dyDescent="0.3">
      <c r="A683" s="429"/>
      <c r="B683" s="430"/>
      <c r="C683" s="431"/>
      <c r="D683" s="440"/>
      <c r="E683" s="440"/>
      <c r="F683" s="440"/>
      <c r="G683" s="440"/>
      <c r="H683" s="443"/>
      <c r="I683" s="444"/>
      <c r="J683" s="70"/>
      <c r="K683" s="70"/>
      <c r="L683" s="70"/>
    </row>
    <row r="684" spans="1:12" ht="18" customHeight="1" x14ac:dyDescent="0.3">
      <c r="A684" s="441" t="s">
        <v>31</v>
      </c>
      <c r="B684" s="442" t="s">
        <v>161</v>
      </c>
      <c r="C684" s="440">
        <f>SUBTOTAL(9,C685:C687)</f>
        <v>0</v>
      </c>
      <c r="D684" s="440">
        <f>SUBTOTAL(9,D685:D687)</f>
        <v>10000</v>
      </c>
      <c r="E684" s="440">
        <f>SUBTOTAL(9,E685:E687)</f>
        <v>0</v>
      </c>
      <c r="F684" s="440">
        <f>G684-D684</f>
        <v>-10000</v>
      </c>
      <c r="G684" s="440">
        <f>SUBTOTAL(9,G685:G687)</f>
        <v>0</v>
      </c>
      <c r="H684" s="443" t="str">
        <f>IF(C684&lt;&gt;0,E684/C684,"-")</f>
        <v>-</v>
      </c>
      <c r="I684" s="444">
        <f>IF(D684&lt;&gt;0,E684/D684,"-")</f>
        <v>0</v>
      </c>
      <c r="J684" s="70">
        <f>SUBTOTAL(9,J685:J687)</f>
        <v>10000</v>
      </c>
      <c r="K684" s="70">
        <f>SUBTOTAL(9,K685:K687)</f>
        <v>10000</v>
      </c>
      <c r="L684" s="70">
        <f>SUBTOTAL(9,L685:L687)</f>
        <v>0</v>
      </c>
    </row>
    <row r="685" spans="1:12" ht="30" hidden="1" customHeight="1" x14ac:dyDescent="0.3">
      <c r="A685" s="429"/>
      <c r="B685" s="430"/>
      <c r="C685" s="431"/>
      <c r="D685" s="431"/>
      <c r="E685" s="431"/>
      <c r="F685" s="431"/>
      <c r="G685" s="433"/>
      <c r="H685" s="434"/>
      <c r="I685" s="435"/>
      <c r="J685" s="13"/>
      <c r="K685" s="13"/>
      <c r="L685" s="13"/>
    </row>
    <row r="686" spans="1:12" ht="15" customHeight="1" x14ac:dyDescent="0.3">
      <c r="A686" s="446" t="s">
        <v>83</v>
      </c>
      <c r="B686" s="447" t="s">
        <v>186</v>
      </c>
      <c r="C686" s="232">
        <v>0</v>
      </c>
      <c r="D686" s="232">
        <v>10000</v>
      </c>
      <c r="E686" s="232">
        <v>0</v>
      </c>
      <c r="F686" s="232">
        <f>G686-D686</f>
        <v>-10000</v>
      </c>
      <c r="G686" s="232"/>
      <c r="H686" s="448" t="str">
        <f>IF(C686&lt;&gt;0,0/C686,"-")</f>
        <v>-</v>
      </c>
      <c r="I686" s="449">
        <f>IF(D686&lt;&gt;0,E686/D686,"-")</f>
        <v>0</v>
      </c>
      <c r="J686" s="3">
        <v>10000</v>
      </c>
      <c r="K686" s="24">
        <v>10000</v>
      </c>
      <c r="L686" s="24">
        <v>0</v>
      </c>
    </row>
    <row r="687" spans="1:12" hidden="1" x14ac:dyDescent="0.3">
      <c r="A687" s="429"/>
      <c r="B687" s="430"/>
      <c r="C687" s="431"/>
      <c r="D687" s="232"/>
      <c r="E687" s="232"/>
      <c r="F687" s="232"/>
      <c r="G687" s="232"/>
      <c r="H687" s="448"/>
      <c r="I687" s="449"/>
      <c r="J687" s="3"/>
      <c r="K687" s="3"/>
      <c r="L687" s="3"/>
    </row>
    <row r="688" spans="1:12" hidden="1" x14ac:dyDescent="0.3">
      <c r="A688" s="429"/>
      <c r="B688" s="430"/>
      <c r="C688" s="431"/>
      <c r="D688" s="431"/>
      <c r="E688" s="431"/>
      <c r="F688" s="431"/>
      <c r="G688" s="433"/>
      <c r="H688" s="434"/>
      <c r="I688" s="435"/>
      <c r="J688" s="13"/>
      <c r="K688" s="13"/>
      <c r="L688" s="13"/>
    </row>
    <row r="689" spans="1:12" ht="20.100000000000001" hidden="1" customHeight="1" x14ac:dyDescent="0.3">
      <c r="A689" s="429"/>
      <c r="B689" s="430"/>
      <c r="C689" s="431"/>
      <c r="D689" s="431"/>
      <c r="E689" s="431"/>
      <c r="F689" s="431"/>
      <c r="G689" s="433"/>
      <c r="H689" s="434"/>
      <c r="I689" s="435"/>
      <c r="J689" s="13"/>
      <c r="K689" s="13"/>
      <c r="L689" s="13"/>
    </row>
    <row r="690" spans="1:12" ht="20.100000000000001" hidden="1" customHeight="1" x14ac:dyDescent="0.3">
      <c r="A690" s="429"/>
      <c r="B690" s="430"/>
      <c r="C690" s="431"/>
      <c r="D690" s="431"/>
      <c r="E690" s="431"/>
      <c r="F690" s="431"/>
      <c r="G690" s="433"/>
      <c r="H690" s="434"/>
      <c r="I690" s="435"/>
      <c r="J690" s="13"/>
      <c r="K690" s="13"/>
      <c r="L690" s="13"/>
    </row>
    <row r="691" spans="1:12" ht="18" customHeight="1" x14ac:dyDescent="0.3">
      <c r="A691" s="424" t="s">
        <v>375</v>
      </c>
      <c r="B691" s="425" t="s">
        <v>376</v>
      </c>
      <c r="C691" s="426">
        <f>SUBTOTAL(9,C692:C703)</f>
        <v>2500</v>
      </c>
      <c r="D691" s="426">
        <f>SUBTOTAL(9,D692:D703)</f>
        <v>10000</v>
      </c>
      <c r="E691" s="426">
        <f>SUBTOTAL(9,E692:E703)</f>
        <v>0</v>
      </c>
      <c r="F691" s="426">
        <f>G691-D691</f>
        <v>-10000</v>
      </c>
      <c r="G691" s="426">
        <f>SUBTOTAL(9,G692:G703)</f>
        <v>0</v>
      </c>
      <c r="H691" s="427">
        <f>IF(C691&lt;&gt;0,E691/C691,"-")</f>
        <v>0</v>
      </c>
      <c r="I691" s="428">
        <f>IF(D691&lt;&gt;0,E691/D691,"-")</f>
        <v>0</v>
      </c>
      <c r="J691" s="20">
        <f>SUBTOTAL(9,J692:J703)</f>
        <v>10000</v>
      </c>
      <c r="K691" s="20">
        <f>SUBTOTAL(9,K692:K703)</f>
        <v>10000</v>
      </c>
      <c r="L691" s="20">
        <f>SUBTOTAL(9,L692:L703)</f>
        <v>0</v>
      </c>
    </row>
    <row r="692" spans="1:12" ht="30" hidden="1" customHeight="1" x14ac:dyDescent="0.3">
      <c r="A692" s="429"/>
      <c r="B692" s="430"/>
      <c r="C692" s="431"/>
      <c r="D692" s="432"/>
      <c r="E692" s="432"/>
      <c r="F692" s="432"/>
      <c r="G692" s="433"/>
      <c r="H692" s="434"/>
      <c r="I692" s="435"/>
      <c r="J692" s="13"/>
      <c r="K692" s="13"/>
      <c r="L692" s="13"/>
    </row>
    <row r="693" spans="1:12" ht="18" customHeight="1" x14ac:dyDescent="0.3">
      <c r="A693" s="436" t="s">
        <v>0</v>
      </c>
      <c r="B693" s="437" t="s">
        <v>136</v>
      </c>
      <c r="C693" s="432">
        <f>SUBTOTAL(9,C694:C702)</f>
        <v>2500</v>
      </c>
      <c r="D693" s="432">
        <f>SUBTOTAL(9,D694:D702)</f>
        <v>10000</v>
      </c>
      <c r="E693" s="432">
        <f>SUBTOTAL(9,E694:E702)</f>
        <v>0</v>
      </c>
      <c r="F693" s="432">
        <f>G693-D693</f>
        <v>-10000</v>
      </c>
      <c r="G693" s="432">
        <f>SUBTOTAL(9,G694:G702)</f>
        <v>0</v>
      </c>
      <c r="H693" s="438">
        <f>IF(C693&lt;&gt;0,E693/C693,"-")</f>
        <v>0</v>
      </c>
      <c r="I693" s="439">
        <f>IF(D693&lt;&gt;0,E693/D693,"-")</f>
        <v>0</v>
      </c>
      <c r="J693" s="21">
        <f>SUBTOTAL(9,J694:J702)</f>
        <v>10000</v>
      </c>
      <c r="K693" s="21">
        <f>SUBTOTAL(9,K694:K702)</f>
        <v>10000</v>
      </c>
      <c r="L693" s="21">
        <f>SUBTOTAL(9,L694:L702)</f>
        <v>0</v>
      </c>
    </row>
    <row r="694" spans="1:12" ht="30" hidden="1" customHeight="1" x14ac:dyDescent="0.3">
      <c r="A694" s="429"/>
      <c r="B694" s="430"/>
      <c r="C694" s="431"/>
      <c r="D694" s="440"/>
      <c r="E694" s="440"/>
      <c r="F694" s="440"/>
      <c r="G694" s="433"/>
      <c r="H694" s="434"/>
      <c r="I694" s="435"/>
      <c r="J694" s="13"/>
      <c r="K694" s="13"/>
      <c r="L694" s="13"/>
    </row>
    <row r="695" spans="1:12" ht="18" customHeight="1" x14ac:dyDescent="0.3">
      <c r="A695" s="441" t="s">
        <v>10</v>
      </c>
      <c r="B695" s="442" t="s">
        <v>119</v>
      </c>
      <c r="C695" s="440">
        <f>SUBTOTAL(9,C696:C701)</f>
        <v>2500</v>
      </c>
      <c r="D695" s="440">
        <f>SUBTOTAL(9,D696:D701)</f>
        <v>10000</v>
      </c>
      <c r="E695" s="440">
        <f>SUBTOTAL(9,E696:E701)</f>
        <v>0</v>
      </c>
      <c r="F695" s="440">
        <f>G695-D695</f>
        <v>-10000</v>
      </c>
      <c r="G695" s="440">
        <f>SUBTOTAL(9,G696:G701)</f>
        <v>0</v>
      </c>
      <c r="H695" s="443">
        <f>IF(C695&lt;&gt;0,E695/C695,"-")</f>
        <v>0</v>
      </c>
      <c r="I695" s="444">
        <f>IF(D695&lt;&gt;0,E695/D695,"-")</f>
        <v>0</v>
      </c>
      <c r="J695" s="18">
        <f>SUBTOTAL(9,J696:J701)</f>
        <v>10000</v>
      </c>
      <c r="K695" s="18">
        <f>SUBTOTAL(9,K696:K701)</f>
        <v>10000</v>
      </c>
      <c r="L695" s="18">
        <f>SUBTOTAL(9,L696:L701)</f>
        <v>0</v>
      </c>
    </row>
    <row r="696" spans="1:12" ht="22.5" hidden="1" customHeight="1" x14ac:dyDescent="0.3">
      <c r="A696" s="429"/>
      <c r="B696" s="430"/>
      <c r="C696" s="431"/>
      <c r="D696" s="440"/>
      <c r="E696" s="440"/>
      <c r="F696" s="440"/>
      <c r="G696" s="440"/>
      <c r="H696" s="443"/>
      <c r="I696" s="444"/>
      <c r="J696" s="70"/>
      <c r="K696" s="70"/>
      <c r="L696" s="70"/>
    </row>
    <row r="697" spans="1:12" ht="18" customHeight="1" x14ac:dyDescent="0.3">
      <c r="A697" s="482" t="s">
        <v>31</v>
      </c>
      <c r="B697" s="483" t="s">
        <v>161</v>
      </c>
      <c r="C697" s="484">
        <f>SUBTOTAL(9,C698:C700)</f>
        <v>2500</v>
      </c>
      <c r="D697" s="484">
        <f>SUBTOTAL(9,D698:D700)</f>
        <v>10000</v>
      </c>
      <c r="E697" s="484">
        <f>SUBTOTAL(9,E698:E700)</f>
        <v>0</v>
      </c>
      <c r="F697" s="484">
        <f>G697-D697</f>
        <v>-10000</v>
      </c>
      <c r="G697" s="484">
        <f>SUBTOTAL(9,G698:G700)</f>
        <v>0</v>
      </c>
      <c r="H697" s="485">
        <f>IF(C697&lt;&gt;0,E697/C697,"-")</f>
        <v>0</v>
      </c>
      <c r="I697" s="486">
        <f>IF(D697&lt;&gt;0,E697/D697,"-")</f>
        <v>0</v>
      </c>
      <c r="J697" s="70">
        <f>SUBTOTAL(9,J698:J700)</f>
        <v>10000</v>
      </c>
      <c r="K697" s="70">
        <f>SUBTOTAL(9,K698:K700)</f>
        <v>10000</v>
      </c>
      <c r="L697" s="70">
        <f>SUBTOTAL(9,L698:L700)</f>
        <v>0</v>
      </c>
    </row>
    <row r="698" spans="1:12" ht="30" hidden="1" customHeight="1" x14ac:dyDescent="0.3">
      <c r="A698" s="429"/>
      <c r="B698" s="430"/>
      <c r="C698" s="431"/>
      <c r="D698" s="431"/>
      <c r="E698" s="431"/>
      <c r="F698" s="431"/>
      <c r="G698" s="433"/>
      <c r="H698" s="434"/>
      <c r="I698" s="435"/>
      <c r="J698" s="13"/>
      <c r="K698" s="13"/>
      <c r="L698" s="13"/>
    </row>
    <row r="699" spans="1:12" ht="15" customHeight="1" x14ac:dyDescent="0.3">
      <c r="A699" s="487" t="s">
        <v>83</v>
      </c>
      <c r="B699" s="488" t="s">
        <v>186</v>
      </c>
      <c r="C699" s="489">
        <v>2500</v>
      </c>
      <c r="D699" s="489">
        <v>10000</v>
      </c>
      <c r="E699" s="489">
        <v>0</v>
      </c>
      <c r="F699" s="489">
        <f>G699-D699</f>
        <v>-10000</v>
      </c>
      <c r="G699" s="489"/>
      <c r="H699" s="490">
        <f>IF(C699&lt;&gt;0,0/C699,"-")</f>
        <v>0</v>
      </c>
      <c r="I699" s="491">
        <f>IF(D699&lt;&gt;0,E699/D699,"-")</f>
        <v>0</v>
      </c>
      <c r="J699" s="3">
        <v>10000</v>
      </c>
      <c r="K699" s="24">
        <v>10000</v>
      </c>
      <c r="L699" s="24">
        <v>0</v>
      </c>
    </row>
    <row r="700" spans="1:12" hidden="1" x14ac:dyDescent="0.3">
      <c r="A700" s="102"/>
      <c r="B700" s="103"/>
      <c r="C700" s="104"/>
      <c r="D700" s="136"/>
      <c r="E700" s="136"/>
      <c r="F700" s="136"/>
      <c r="G700" s="136"/>
      <c r="H700" s="445"/>
      <c r="I700" s="137"/>
      <c r="J700" s="3"/>
      <c r="K700" s="3"/>
      <c r="L700" s="3"/>
    </row>
    <row r="701" spans="1:12" hidden="1" x14ac:dyDescent="0.3">
      <c r="A701" s="102"/>
      <c r="B701" s="103"/>
      <c r="C701" s="104"/>
      <c r="D701" s="104"/>
      <c r="E701" s="104"/>
      <c r="F701" s="104"/>
      <c r="G701" s="89"/>
      <c r="H701" s="90"/>
      <c r="I701" s="91"/>
      <c r="J701" s="13"/>
      <c r="K701" s="13"/>
      <c r="L701" s="13"/>
    </row>
    <row r="702" spans="1:12" ht="20.100000000000001" hidden="1" customHeight="1" x14ac:dyDescent="0.3">
      <c r="A702" s="102"/>
      <c r="B702" s="103"/>
      <c r="C702" s="104"/>
      <c r="D702" s="104"/>
      <c r="E702" s="104"/>
      <c r="F702" s="104"/>
      <c r="G702" s="89"/>
      <c r="H702" s="90"/>
      <c r="I702" s="91"/>
      <c r="J702" s="13"/>
      <c r="K702" s="13"/>
      <c r="L702" s="13"/>
    </row>
    <row r="703" spans="1:12" ht="20.100000000000001" hidden="1" customHeight="1" x14ac:dyDescent="0.3">
      <c r="A703" s="102"/>
      <c r="B703" s="103"/>
      <c r="C703" s="104"/>
      <c r="D703" s="104"/>
      <c r="E703" s="104"/>
      <c r="F703" s="104"/>
      <c r="G703" s="89"/>
      <c r="H703" s="90"/>
      <c r="I703" s="91"/>
      <c r="J703" s="13"/>
      <c r="K703" s="13"/>
      <c r="L703" s="13"/>
    </row>
    <row r="704" spans="1:12" ht="20.100000000000001" hidden="1" customHeight="1" x14ac:dyDescent="0.3">
      <c r="A704" s="102"/>
      <c r="B704" s="103"/>
      <c r="C704" s="104"/>
      <c r="D704" s="104"/>
      <c r="E704" s="104"/>
      <c r="F704" s="104"/>
      <c r="G704" s="89"/>
      <c r="H704" s="90"/>
      <c r="I704" s="91"/>
      <c r="J704" s="13"/>
      <c r="K704" s="13"/>
      <c r="L704" s="13"/>
    </row>
    <row r="705" spans="1:12" ht="18" customHeight="1" x14ac:dyDescent="0.3">
      <c r="A705" s="346" t="s">
        <v>294</v>
      </c>
      <c r="B705" s="347" t="s">
        <v>295</v>
      </c>
      <c r="C705" s="331">
        <f>SUBTOTAL(9,C706:C721)</f>
        <v>6042.95</v>
      </c>
      <c r="D705" s="331">
        <f>SUBTOTAL(9,D706:D721)</f>
        <v>8500</v>
      </c>
      <c r="E705" s="331">
        <f>SUBTOTAL(9,E706:E721)</f>
        <v>0</v>
      </c>
      <c r="F705" s="331">
        <f>G705-D705</f>
        <v>-8500</v>
      </c>
      <c r="G705" s="331">
        <f>SUBTOTAL(9,G706:G721)</f>
        <v>0</v>
      </c>
      <c r="H705" s="417">
        <f>IF(C705&lt;&gt;0,E705/C705,"-")</f>
        <v>0</v>
      </c>
      <c r="I705" s="418">
        <f>IF(D705&lt;&gt;0,E705/D705,"-")</f>
        <v>0</v>
      </c>
      <c r="J705" s="17">
        <f>SUBTOTAL(9,J706:J721)</f>
        <v>8500</v>
      </c>
      <c r="K705" s="17">
        <f>SUBTOTAL(9,K706:K721)</f>
        <v>8500</v>
      </c>
      <c r="L705" s="17">
        <f>SUBTOTAL(9,L706:L721)</f>
        <v>0</v>
      </c>
    </row>
    <row r="706" spans="1:12" ht="30" hidden="1" customHeight="1" x14ac:dyDescent="0.3">
      <c r="A706" s="429"/>
      <c r="B706" s="430"/>
      <c r="C706" s="431"/>
      <c r="D706" s="426"/>
      <c r="E706" s="426"/>
      <c r="F706" s="426"/>
      <c r="G706" s="433"/>
      <c r="H706" s="434"/>
      <c r="I706" s="435"/>
      <c r="J706" s="13"/>
      <c r="K706" s="13"/>
      <c r="L706" s="13"/>
    </row>
    <row r="707" spans="1:12" ht="18" customHeight="1" x14ac:dyDescent="0.3">
      <c r="A707" s="424" t="s">
        <v>377</v>
      </c>
      <c r="B707" s="425" t="s">
        <v>378</v>
      </c>
      <c r="C707" s="426">
        <f>SUBTOTAL(9,C708:C720)</f>
        <v>6042.95</v>
      </c>
      <c r="D707" s="426">
        <f>SUBTOTAL(9,D708:D720)</f>
        <v>8500</v>
      </c>
      <c r="E707" s="426">
        <f>SUBTOTAL(9,E708:E720)</f>
        <v>0</v>
      </c>
      <c r="F707" s="426">
        <f>G707-D707</f>
        <v>-8500</v>
      </c>
      <c r="G707" s="426">
        <f>SUBTOTAL(9,G708:G720)</f>
        <v>0</v>
      </c>
      <c r="H707" s="427">
        <f>IF(C707&lt;&gt;0,E707/C707,"-")</f>
        <v>0</v>
      </c>
      <c r="I707" s="428">
        <f>IF(D707&lt;&gt;0,E707/D707,"-")</f>
        <v>0</v>
      </c>
      <c r="J707" s="20">
        <f>SUBTOTAL(9,J708:J720)</f>
        <v>8500</v>
      </c>
      <c r="K707" s="20">
        <f>SUBTOTAL(9,K708:K720)</f>
        <v>8500</v>
      </c>
      <c r="L707" s="20">
        <f>SUBTOTAL(9,L708:L720)</f>
        <v>0</v>
      </c>
    </row>
    <row r="708" spans="1:12" ht="30" hidden="1" customHeight="1" x14ac:dyDescent="0.3">
      <c r="A708" s="429"/>
      <c r="B708" s="430"/>
      <c r="C708" s="431"/>
      <c r="D708" s="432"/>
      <c r="E708" s="432"/>
      <c r="F708" s="432"/>
      <c r="G708" s="433"/>
      <c r="H708" s="434"/>
      <c r="I708" s="435"/>
      <c r="J708" s="13"/>
      <c r="K708" s="13"/>
      <c r="L708" s="13"/>
    </row>
    <row r="709" spans="1:12" ht="18" customHeight="1" x14ac:dyDescent="0.3">
      <c r="A709" s="436" t="s">
        <v>0</v>
      </c>
      <c r="B709" s="437" t="s">
        <v>136</v>
      </c>
      <c r="C709" s="432">
        <f>SUBTOTAL(9,C710:C719)</f>
        <v>6042.95</v>
      </c>
      <c r="D709" s="432">
        <f>SUBTOTAL(9,D710:D719)</f>
        <v>8500</v>
      </c>
      <c r="E709" s="432">
        <f>SUBTOTAL(9,E710:E719)</f>
        <v>0</v>
      </c>
      <c r="F709" s="432">
        <f>G709-D709</f>
        <v>-8500</v>
      </c>
      <c r="G709" s="432">
        <f>SUBTOTAL(9,G710:G719)</f>
        <v>0</v>
      </c>
      <c r="H709" s="438">
        <f>IF(C709&lt;&gt;0,E709/C709,"-")</f>
        <v>0</v>
      </c>
      <c r="I709" s="439">
        <f>IF(D709&lt;&gt;0,E709/D709,"-")</f>
        <v>0</v>
      </c>
      <c r="J709" s="21">
        <f>SUBTOTAL(9,J710:J719)</f>
        <v>8500</v>
      </c>
      <c r="K709" s="21">
        <f>SUBTOTAL(9,K710:K719)</f>
        <v>8500</v>
      </c>
      <c r="L709" s="21">
        <f>SUBTOTAL(9,L710:L719)</f>
        <v>0</v>
      </c>
    </row>
    <row r="710" spans="1:12" ht="30" hidden="1" customHeight="1" x14ac:dyDescent="0.3">
      <c r="A710" s="429"/>
      <c r="B710" s="430"/>
      <c r="C710" s="431"/>
      <c r="D710" s="440"/>
      <c r="E710" s="440"/>
      <c r="F710" s="440"/>
      <c r="G710" s="433"/>
      <c r="H710" s="434"/>
      <c r="I710" s="435"/>
      <c r="J710" s="13"/>
      <c r="K710" s="13"/>
      <c r="L710" s="13"/>
    </row>
    <row r="711" spans="1:12" ht="18" customHeight="1" x14ac:dyDescent="0.3">
      <c r="A711" s="441" t="s">
        <v>10</v>
      </c>
      <c r="B711" s="442" t="s">
        <v>119</v>
      </c>
      <c r="C711" s="440">
        <f>SUBTOTAL(9,C712:C718)</f>
        <v>6042.95</v>
      </c>
      <c r="D711" s="440">
        <f>SUBTOTAL(9,D712:D718)</f>
        <v>8500</v>
      </c>
      <c r="E711" s="440">
        <f>SUBTOTAL(9,E712:E718)</f>
        <v>0</v>
      </c>
      <c r="F711" s="440">
        <f>G711-D711</f>
        <v>-8500</v>
      </c>
      <c r="G711" s="440">
        <f>SUBTOTAL(9,G712:G718)</f>
        <v>0</v>
      </c>
      <c r="H711" s="443">
        <f>IF(C711&lt;&gt;0,E711/C711,"-")</f>
        <v>0</v>
      </c>
      <c r="I711" s="444">
        <f>IF(D711&lt;&gt;0,E711/D711,"-")</f>
        <v>0</v>
      </c>
      <c r="J711" s="18">
        <f>SUBTOTAL(9,J712:J718)</f>
        <v>8500</v>
      </c>
      <c r="K711" s="18">
        <f>SUBTOTAL(9,K712:K718)</f>
        <v>8500</v>
      </c>
      <c r="L711" s="18">
        <f>SUBTOTAL(9,L712:L718)</f>
        <v>0</v>
      </c>
    </row>
    <row r="712" spans="1:12" ht="22.5" hidden="1" customHeight="1" x14ac:dyDescent="0.3">
      <c r="A712" s="429"/>
      <c r="B712" s="430"/>
      <c r="C712" s="431"/>
      <c r="D712" s="440"/>
      <c r="E712" s="440"/>
      <c r="F712" s="440"/>
      <c r="G712" s="440"/>
      <c r="H712" s="443"/>
      <c r="I712" s="444"/>
      <c r="J712" s="70"/>
      <c r="K712" s="70"/>
      <c r="L712" s="70"/>
    </row>
    <row r="713" spans="1:12" ht="18" customHeight="1" x14ac:dyDescent="0.3">
      <c r="A713" s="441" t="s">
        <v>31</v>
      </c>
      <c r="B713" s="442" t="s">
        <v>161</v>
      </c>
      <c r="C713" s="440">
        <f>SUBTOTAL(9,C714:C717)</f>
        <v>6042.95</v>
      </c>
      <c r="D713" s="440">
        <f>SUBTOTAL(9,D714:D717)</f>
        <v>8500</v>
      </c>
      <c r="E713" s="440">
        <f>SUBTOTAL(9,E714:E717)</f>
        <v>0</v>
      </c>
      <c r="F713" s="440">
        <f>G713-D713</f>
        <v>-8500</v>
      </c>
      <c r="G713" s="440">
        <f>SUBTOTAL(9,G714:G717)</f>
        <v>0</v>
      </c>
      <c r="H713" s="443">
        <f>IF(C713&lt;&gt;0,E713/C713,"-")</f>
        <v>0</v>
      </c>
      <c r="I713" s="444">
        <f>IF(D713&lt;&gt;0,E713/D713,"-")</f>
        <v>0</v>
      </c>
      <c r="J713" s="70">
        <f>SUBTOTAL(9,J714:J717)</f>
        <v>8500</v>
      </c>
      <c r="K713" s="70">
        <f>SUBTOTAL(9,K714:K717)</f>
        <v>8500</v>
      </c>
      <c r="L713" s="70">
        <f>SUBTOTAL(9,L714:L717)</f>
        <v>0</v>
      </c>
    </row>
    <row r="714" spans="1:12" ht="30" hidden="1" customHeight="1" x14ac:dyDescent="0.3">
      <c r="A714" s="429"/>
      <c r="B714" s="430"/>
      <c r="C714" s="431"/>
      <c r="D714" s="431"/>
      <c r="E714" s="431"/>
      <c r="F714" s="431"/>
      <c r="G714" s="433"/>
      <c r="H714" s="434"/>
      <c r="I714" s="435"/>
      <c r="J714" s="13"/>
      <c r="K714" s="13"/>
      <c r="L714" s="13"/>
    </row>
    <row r="715" spans="1:12" ht="15" customHeight="1" x14ac:dyDescent="0.3">
      <c r="A715" s="446" t="s">
        <v>83</v>
      </c>
      <c r="B715" s="447" t="s">
        <v>186</v>
      </c>
      <c r="C715" s="232">
        <v>5000</v>
      </c>
      <c r="D715" s="232">
        <v>7000</v>
      </c>
      <c r="E715" s="232">
        <v>0</v>
      </c>
      <c r="F715" s="232">
        <f>G715-D715</f>
        <v>-7000</v>
      </c>
      <c r="G715" s="232"/>
      <c r="H715" s="448">
        <f>IF(C715&lt;&gt;0,0/C715,"-")</f>
        <v>0</v>
      </c>
      <c r="I715" s="449">
        <f>IF(D715&lt;&gt;0,E715/D715,"-")</f>
        <v>0</v>
      </c>
      <c r="J715" s="3">
        <v>7000</v>
      </c>
      <c r="K715" s="24">
        <v>7000</v>
      </c>
      <c r="L715" s="24">
        <v>0</v>
      </c>
    </row>
    <row r="716" spans="1:12" ht="15" customHeight="1" x14ac:dyDescent="0.3">
      <c r="A716" s="446" t="s">
        <v>84</v>
      </c>
      <c r="B716" s="447" t="s">
        <v>189</v>
      </c>
      <c r="C716" s="232">
        <v>1042.95</v>
      </c>
      <c r="D716" s="232">
        <v>1500</v>
      </c>
      <c r="E716" s="232">
        <v>0</v>
      </c>
      <c r="F716" s="232">
        <f>G716-D716</f>
        <v>-1500</v>
      </c>
      <c r="G716" s="232"/>
      <c r="H716" s="448">
        <f>IF(C716&lt;&gt;0,0/C716,"-")</f>
        <v>0</v>
      </c>
      <c r="I716" s="449">
        <f>IF(D716&lt;&gt;0,E716/D716,"-")</f>
        <v>0</v>
      </c>
      <c r="J716" s="3">
        <v>1500</v>
      </c>
      <c r="K716" s="24">
        <v>1500</v>
      </c>
      <c r="L716" s="24">
        <v>0</v>
      </c>
    </row>
    <row r="717" spans="1:12" hidden="1" x14ac:dyDescent="0.3">
      <c r="A717" s="429"/>
      <c r="B717" s="430"/>
      <c r="C717" s="431"/>
      <c r="D717" s="232"/>
      <c r="E717" s="232"/>
      <c r="F717" s="232"/>
      <c r="G717" s="232"/>
      <c r="H717" s="448"/>
      <c r="I717" s="449"/>
      <c r="J717" s="3"/>
      <c r="K717" s="3"/>
      <c r="L717" s="3"/>
    </row>
    <row r="718" spans="1:12" hidden="1" x14ac:dyDescent="0.3">
      <c r="A718" s="429"/>
      <c r="B718" s="430"/>
      <c r="C718" s="431"/>
      <c r="D718" s="431"/>
      <c r="E718" s="431"/>
      <c r="F718" s="431"/>
      <c r="G718" s="433"/>
      <c r="H718" s="434"/>
      <c r="I718" s="435"/>
      <c r="J718" s="13"/>
      <c r="K718" s="13"/>
      <c r="L718" s="13"/>
    </row>
    <row r="719" spans="1:12" ht="20.100000000000001" hidden="1" customHeight="1" x14ac:dyDescent="0.3">
      <c r="A719" s="429"/>
      <c r="B719" s="430"/>
      <c r="C719" s="431"/>
      <c r="D719" s="431"/>
      <c r="E719" s="431"/>
      <c r="F719" s="431"/>
      <c r="G719" s="433"/>
      <c r="H719" s="434"/>
      <c r="I719" s="435"/>
      <c r="J719" s="13"/>
      <c r="K719" s="13"/>
      <c r="L719" s="13"/>
    </row>
    <row r="720" spans="1:12" ht="20.100000000000001" hidden="1" customHeight="1" x14ac:dyDescent="0.3">
      <c r="A720" s="429"/>
      <c r="B720" s="430"/>
      <c r="C720" s="431"/>
      <c r="D720" s="431"/>
      <c r="E720" s="431"/>
      <c r="F720" s="431"/>
      <c r="G720" s="433"/>
      <c r="H720" s="434"/>
      <c r="I720" s="435"/>
      <c r="J720" s="13"/>
      <c r="K720" s="13"/>
      <c r="L720" s="13"/>
    </row>
    <row r="721" spans="1:12" ht="20.100000000000001" hidden="1" customHeight="1" x14ac:dyDescent="0.3">
      <c r="A721" s="429"/>
      <c r="B721" s="430"/>
      <c r="C721" s="431"/>
      <c r="D721" s="431"/>
      <c r="E721" s="431"/>
      <c r="F721" s="431"/>
      <c r="G721" s="433"/>
      <c r="H721" s="434"/>
      <c r="I721" s="435"/>
      <c r="J721" s="13"/>
      <c r="K721" s="13"/>
      <c r="L721" s="13"/>
    </row>
    <row r="722" spans="1:12" ht="18" customHeight="1" x14ac:dyDescent="0.3">
      <c r="A722" s="346" t="s">
        <v>298</v>
      </c>
      <c r="B722" s="347" t="s">
        <v>299</v>
      </c>
      <c r="C722" s="331">
        <f>SUBTOTAL(9,C723:C737)</f>
        <v>0</v>
      </c>
      <c r="D722" s="331">
        <f>SUBTOTAL(9,D723:D737)</f>
        <v>4000</v>
      </c>
      <c r="E722" s="331">
        <f>SUBTOTAL(9,E723:E737)</f>
        <v>0</v>
      </c>
      <c r="F722" s="331">
        <f>G722-D722</f>
        <v>-4000</v>
      </c>
      <c r="G722" s="331">
        <f>SUBTOTAL(9,G723:G737)</f>
        <v>0</v>
      </c>
      <c r="H722" s="417" t="str">
        <f>IF(C722&lt;&gt;0,E722/C722,"-")</f>
        <v>-</v>
      </c>
      <c r="I722" s="418">
        <f>IF(D722&lt;&gt;0,E722/D722,"-")</f>
        <v>0</v>
      </c>
      <c r="J722" s="17">
        <f>SUBTOTAL(9,J723:J737)</f>
        <v>4000</v>
      </c>
      <c r="K722" s="17">
        <f>SUBTOTAL(9,K723:K737)</f>
        <v>4000</v>
      </c>
      <c r="L722" s="17">
        <f>SUBTOTAL(9,L723:L737)</f>
        <v>0</v>
      </c>
    </row>
    <row r="723" spans="1:12" ht="30" hidden="1" customHeight="1" x14ac:dyDescent="0.3">
      <c r="A723" s="429"/>
      <c r="B723" s="430"/>
      <c r="C723" s="431"/>
      <c r="D723" s="426"/>
      <c r="E723" s="426"/>
      <c r="F723" s="426"/>
      <c r="G723" s="433"/>
      <c r="H723" s="434"/>
      <c r="I723" s="435"/>
      <c r="J723" s="13"/>
      <c r="K723" s="13"/>
      <c r="L723" s="13"/>
    </row>
    <row r="724" spans="1:12" ht="18" customHeight="1" x14ac:dyDescent="0.3">
      <c r="A724" s="424" t="s">
        <v>379</v>
      </c>
      <c r="B724" s="425" t="s">
        <v>380</v>
      </c>
      <c r="C724" s="426">
        <f>SUBTOTAL(9,C725:C736)</f>
        <v>0</v>
      </c>
      <c r="D724" s="426">
        <f>SUBTOTAL(9,D725:D736)</f>
        <v>4000</v>
      </c>
      <c r="E724" s="426">
        <f>SUBTOTAL(9,E725:E736)</f>
        <v>0</v>
      </c>
      <c r="F724" s="426">
        <f>G724-D724</f>
        <v>-4000</v>
      </c>
      <c r="G724" s="426">
        <f>SUBTOTAL(9,G725:G736)</f>
        <v>0</v>
      </c>
      <c r="H724" s="427" t="str">
        <f>IF(C724&lt;&gt;0,E724/C724,"-")</f>
        <v>-</v>
      </c>
      <c r="I724" s="428">
        <f>IF(D724&lt;&gt;0,E724/D724,"-")</f>
        <v>0</v>
      </c>
      <c r="J724" s="20">
        <f>SUBTOTAL(9,J725:J736)</f>
        <v>4000</v>
      </c>
      <c r="K724" s="20">
        <f>SUBTOTAL(9,K725:K736)</f>
        <v>4000</v>
      </c>
      <c r="L724" s="20">
        <f>SUBTOTAL(9,L725:L736)</f>
        <v>0</v>
      </c>
    </row>
    <row r="725" spans="1:12" ht="30" hidden="1" customHeight="1" x14ac:dyDescent="0.3">
      <c r="A725" s="429"/>
      <c r="B725" s="430"/>
      <c r="C725" s="431"/>
      <c r="D725" s="432"/>
      <c r="E725" s="432"/>
      <c r="F725" s="432"/>
      <c r="G725" s="433"/>
      <c r="H725" s="434"/>
      <c r="I725" s="435"/>
      <c r="J725" s="13"/>
      <c r="K725" s="13"/>
      <c r="L725" s="13"/>
    </row>
    <row r="726" spans="1:12" ht="18" customHeight="1" x14ac:dyDescent="0.3">
      <c r="A726" s="436" t="s">
        <v>0</v>
      </c>
      <c r="B726" s="437" t="s">
        <v>136</v>
      </c>
      <c r="C726" s="432">
        <f>SUBTOTAL(9,C727:C735)</f>
        <v>0</v>
      </c>
      <c r="D726" s="432">
        <f>SUBTOTAL(9,D727:D735)</f>
        <v>4000</v>
      </c>
      <c r="E726" s="432">
        <f>SUBTOTAL(9,E727:E735)</f>
        <v>0</v>
      </c>
      <c r="F726" s="432">
        <f>G726-D726</f>
        <v>-4000</v>
      </c>
      <c r="G726" s="432">
        <f>SUBTOTAL(9,G727:G735)</f>
        <v>0</v>
      </c>
      <c r="H726" s="438" t="str">
        <f>IF(C726&lt;&gt;0,E726/C726,"-")</f>
        <v>-</v>
      </c>
      <c r="I726" s="439">
        <f>IF(D726&lt;&gt;0,E726/D726,"-")</f>
        <v>0</v>
      </c>
      <c r="J726" s="21">
        <f>SUBTOTAL(9,J727:J735)</f>
        <v>4000</v>
      </c>
      <c r="K726" s="21">
        <f>SUBTOTAL(9,K727:K735)</f>
        <v>4000</v>
      </c>
      <c r="L726" s="21">
        <f>SUBTOTAL(9,L727:L735)</f>
        <v>0</v>
      </c>
    </row>
    <row r="727" spans="1:12" ht="30" hidden="1" customHeight="1" x14ac:dyDescent="0.3">
      <c r="A727" s="429"/>
      <c r="B727" s="430"/>
      <c r="C727" s="431"/>
      <c r="D727" s="440"/>
      <c r="E727" s="440"/>
      <c r="F727" s="440"/>
      <c r="G727" s="433"/>
      <c r="H727" s="434"/>
      <c r="I727" s="435"/>
      <c r="J727" s="13"/>
      <c r="K727" s="13"/>
      <c r="L727" s="13"/>
    </row>
    <row r="728" spans="1:12" ht="18" customHeight="1" x14ac:dyDescent="0.3">
      <c r="A728" s="441" t="s">
        <v>10</v>
      </c>
      <c r="B728" s="442" t="s">
        <v>119</v>
      </c>
      <c r="C728" s="440">
        <f>SUBTOTAL(9,C729:C734)</f>
        <v>0</v>
      </c>
      <c r="D728" s="440">
        <f>SUBTOTAL(9,D729:D734)</f>
        <v>4000</v>
      </c>
      <c r="E728" s="440">
        <f>SUBTOTAL(9,E729:E734)</f>
        <v>0</v>
      </c>
      <c r="F728" s="440">
        <f>G728-D728</f>
        <v>-4000</v>
      </c>
      <c r="G728" s="440">
        <f>SUBTOTAL(9,G729:G734)</f>
        <v>0</v>
      </c>
      <c r="H728" s="443" t="str">
        <f>IF(C728&lt;&gt;0,E728/C728,"-")</f>
        <v>-</v>
      </c>
      <c r="I728" s="444">
        <f>IF(D728&lt;&gt;0,E728/D728,"-")</f>
        <v>0</v>
      </c>
      <c r="J728" s="18">
        <f>SUBTOTAL(9,J729:J734)</f>
        <v>4000</v>
      </c>
      <c r="K728" s="18">
        <f>SUBTOTAL(9,K729:K734)</f>
        <v>4000</v>
      </c>
      <c r="L728" s="18">
        <f>SUBTOTAL(9,L729:L734)</f>
        <v>0</v>
      </c>
    </row>
    <row r="729" spans="1:12" ht="22.5" hidden="1" customHeight="1" x14ac:dyDescent="0.3">
      <c r="A729" s="429"/>
      <c r="B729" s="430"/>
      <c r="C729" s="431"/>
      <c r="D729" s="440"/>
      <c r="E729" s="440"/>
      <c r="F729" s="440"/>
      <c r="G729" s="440"/>
      <c r="H729" s="443"/>
      <c r="I729" s="444"/>
      <c r="J729" s="70"/>
      <c r="K729" s="70"/>
      <c r="L729" s="70"/>
    </row>
    <row r="730" spans="1:12" ht="18" customHeight="1" x14ac:dyDescent="0.3">
      <c r="A730" s="441" t="s">
        <v>31</v>
      </c>
      <c r="B730" s="442" t="s">
        <v>161</v>
      </c>
      <c r="C730" s="440">
        <f>SUBTOTAL(9,C731:C733)</f>
        <v>0</v>
      </c>
      <c r="D730" s="440">
        <f>SUBTOTAL(9,D731:D733)</f>
        <v>4000</v>
      </c>
      <c r="E730" s="440">
        <f>SUBTOTAL(9,E731:E733)</f>
        <v>0</v>
      </c>
      <c r="F730" s="440">
        <f>G730-D730</f>
        <v>-4000</v>
      </c>
      <c r="G730" s="440">
        <f>SUBTOTAL(9,G731:G733)</f>
        <v>0</v>
      </c>
      <c r="H730" s="443" t="str">
        <f>IF(C730&lt;&gt;0,E730/C730,"-")</f>
        <v>-</v>
      </c>
      <c r="I730" s="444">
        <f>IF(D730&lt;&gt;0,E730/D730,"-")</f>
        <v>0</v>
      </c>
      <c r="J730" s="70">
        <f>SUBTOTAL(9,J731:J733)</f>
        <v>4000</v>
      </c>
      <c r="K730" s="70">
        <f>SUBTOTAL(9,K731:K733)</f>
        <v>4000</v>
      </c>
      <c r="L730" s="70">
        <f>SUBTOTAL(9,L731:L733)</f>
        <v>0</v>
      </c>
    </row>
    <row r="731" spans="1:12" ht="30" hidden="1" customHeight="1" x14ac:dyDescent="0.3">
      <c r="A731" s="429"/>
      <c r="B731" s="430"/>
      <c r="C731" s="431"/>
      <c r="D731" s="431"/>
      <c r="E731" s="431"/>
      <c r="F731" s="431"/>
      <c r="G731" s="433"/>
      <c r="H731" s="434"/>
      <c r="I731" s="435"/>
      <c r="J731" s="13"/>
      <c r="K731" s="13"/>
      <c r="L731" s="13"/>
    </row>
    <row r="732" spans="1:12" ht="15" customHeight="1" x14ac:dyDescent="0.3">
      <c r="A732" s="446" t="s">
        <v>83</v>
      </c>
      <c r="B732" s="447" t="s">
        <v>186</v>
      </c>
      <c r="C732" s="232">
        <v>0</v>
      </c>
      <c r="D732" s="232">
        <v>4000</v>
      </c>
      <c r="E732" s="232">
        <v>0</v>
      </c>
      <c r="F732" s="232">
        <f>G732-D732</f>
        <v>-4000</v>
      </c>
      <c r="G732" s="232"/>
      <c r="H732" s="448" t="str">
        <f>IF(C732&lt;&gt;0,0/C732,"-")</f>
        <v>-</v>
      </c>
      <c r="I732" s="449">
        <f>IF(D732&lt;&gt;0,E732/D732,"-")</f>
        <v>0</v>
      </c>
      <c r="J732" s="3">
        <v>4000</v>
      </c>
      <c r="K732" s="24">
        <v>4000</v>
      </c>
      <c r="L732" s="24">
        <v>0</v>
      </c>
    </row>
    <row r="733" spans="1:12" hidden="1" x14ac:dyDescent="0.3">
      <c r="A733" s="429"/>
      <c r="B733" s="430"/>
      <c r="C733" s="431"/>
      <c r="D733" s="232"/>
      <c r="E733" s="232"/>
      <c r="F733" s="232"/>
      <c r="G733" s="232"/>
      <c r="H733" s="448"/>
      <c r="I733" s="449"/>
      <c r="J733" s="3"/>
      <c r="K733" s="3"/>
      <c r="L733" s="3"/>
    </row>
    <row r="734" spans="1:12" hidden="1" x14ac:dyDescent="0.3">
      <c r="A734" s="429"/>
      <c r="B734" s="430"/>
      <c r="C734" s="431"/>
      <c r="D734" s="431"/>
      <c r="E734" s="431"/>
      <c r="F734" s="431"/>
      <c r="G734" s="433"/>
      <c r="H734" s="434"/>
      <c r="I734" s="435"/>
      <c r="J734" s="13"/>
      <c r="K734" s="13"/>
      <c r="L734" s="13"/>
    </row>
    <row r="735" spans="1:12" ht="20.100000000000001" hidden="1" customHeight="1" x14ac:dyDescent="0.3">
      <c r="A735" s="429"/>
      <c r="B735" s="430"/>
      <c r="C735" s="431"/>
      <c r="D735" s="431"/>
      <c r="E735" s="431"/>
      <c r="F735" s="431"/>
      <c r="G735" s="433"/>
      <c r="H735" s="434"/>
      <c r="I735" s="435"/>
      <c r="J735" s="13"/>
      <c r="K735" s="13"/>
      <c r="L735" s="13"/>
    </row>
    <row r="736" spans="1:12" ht="20.100000000000001" hidden="1" customHeight="1" x14ac:dyDescent="0.3">
      <c r="A736" s="429"/>
      <c r="B736" s="430"/>
      <c r="C736" s="431"/>
      <c r="D736" s="431"/>
      <c r="E736" s="431"/>
      <c r="F736" s="431"/>
      <c r="G736" s="433"/>
      <c r="H736" s="434"/>
      <c r="I736" s="435"/>
      <c r="J736" s="13"/>
      <c r="K736" s="13"/>
      <c r="L736" s="13"/>
    </row>
    <row r="737" spans="1:12" ht="20.100000000000001" hidden="1" customHeight="1" x14ac:dyDescent="0.3">
      <c r="A737" s="429"/>
      <c r="B737" s="430"/>
      <c r="C737" s="431"/>
      <c r="D737" s="431"/>
      <c r="E737" s="431"/>
      <c r="F737" s="431"/>
      <c r="G737" s="433"/>
      <c r="H737" s="434"/>
      <c r="I737" s="435"/>
      <c r="J737" s="13"/>
      <c r="K737" s="13"/>
      <c r="L737" s="13"/>
    </row>
    <row r="738" spans="1:12" ht="18" customHeight="1" x14ac:dyDescent="0.3">
      <c r="A738" s="346" t="s">
        <v>300</v>
      </c>
      <c r="B738" s="347" t="s">
        <v>301</v>
      </c>
      <c r="C738" s="331">
        <f>SUBTOTAL(9,C739:C780)</f>
        <v>401.56</v>
      </c>
      <c r="D738" s="331">
        <f>SUBTOTAL(9,D739:D780)</f>
        <v>10500</v>
      </c>
      <c r="E738" s="331">
        <f>SUBTOTAL(9,E739:E780)</f>
        <v>5000</v>
      </c>
      <c r="F738" s="331">
        <f>G738-D738</f>
        <v>-10500</v>
      </c>
      <c r="G738" s="331">
        <f>SUBTOTAL(9,G739:G780)</f>
        <v>0</v>
      </c>
      <c r="H738" s="417">
        <f>IF(C738&lt;&gt;0,E738/C738,"-")</f>
        <v>12.451439386393067</v>
      </c>
      <c r="I738" s="418">
        <f>IF(D738&lt;&gt;0,E738/D738,"-")</f>
        <v>0.47619047619047616</v>
      </c>
      <c r="J738" s="17">
        <f>SUBTOTAL(9,J739:J780)</f>
        <v>10500</v>
      </c>
      <c r="K738" s="17">
        <f>SUBTOTAL(9,K739:K780)</f>
        <v>10500</v>
      </c>
      <c r="L738" s="17">
        <f>SUBTOTAL(9,L739:L780)</f>
        <v>0</v>
      </c>
    </row>
    <row r="739" spans="1:12" ht="30" hidden="1" customHeight="1" x14ac:dyDescent="0.3">
      <c r="A739" s="429"/>
      <c r="B739" s="430"/>
      <c r="C739" s="431"/>
      <c r="D739" s="426"/>
      <c r="E739" s="426"/>
      <c r="F739" s="426"/>
      <c r="G739" s="433"/>
      <c r="H739" s="434"/>
      <c r="I739" s="435"/>
      <c r="J739" s="13"/>
      <c r="K739" s="13"/>
      <c r="L739" s="13"/>
    </row>
    <row r="740" spans="1:12" ht="18" customHeight="1" x14ac:dyDescent="0.3">
      <c r="A740" s="424" t="s">
        <v>381</v>
      </c>
      <c r="B740" s="425" t="s">
        <v>382</v>
      </c>
      <c r="C740" s="426">
        <f>SUBTOTAL(9,C741:C752)</f>
        <v>0</v>
      </c>
      <c r="D740" s="426">
        <f>SUBTOTAL(9,D741:D752)</f>
        <v>3000</v>
      </c>
      <c r="E740" s="426">
        <f>SUBTOTAL(9,E741:E752)</f>
        <v>0</v>
      </c>
      <c r="F740" s="426">
        <f>G740-D740</f>
        <v>-3000</v>
      </c>
      <c r="G740" s="426">
        <f>SUBTOTAL(9,G741:G752)</f>
        <v>0</v>
      </c>
      <c r="H740" s="427" t="str">
        <f>IF(C740&lt;&gt;0,E740/C740,"-")</f>
        <v>-</v>
      </c>
      <c r="I740" s="428">
        <f>IF(D740&lt;&gt;0,E740/D740,"-")</f>
        <v>0</v>
      </c>
      <c r="J740" s="20">
        <f>SUBTOTAL(9,J741:J752)</f>
        <v>3000</v>
      </c>
      <c r="K740" s="20">
        <f>SUBTOTAL(9,K741:K752)</f>
        <v>3000</v>
      </c>
      <c r="L740" s="20">
        <f>SUBTOTAL(9,L741:L752)</f>
        <v>0</v>
      </c>
    </row>
    <row r="741" spans="1:12" ht="30" hidden="1" customHeight="1" x14ac:dyDescent="0.3">
      <c r="A741" s="429"/>
      <c r="B741" s="430"/>
      <c r="C741" s="431"/>
      <c r="D741" s="432"/>
      <c r="E741" s="432"/>
      <c r="F741" s="432"/>
      <c r="G741" s="433"/>
      <c r="H741" s="434"/>
      <c r="I741" s="435"/>
      <c r="J741" s="13"/>
      <c r="K741" s="13"/>
      <c r="L741" s="13"/>
    </row>
    <row r="742" spans="1:12" ht="18" customHeight="1" x14ac:dyDescent="0.3">
      <c r="A742" s="436" t="s">
        <v>0</v>
      </c>
      <c r="B742" s="437" t="s">
        <v>136</v>
      </c>
      <c r="C742" s="432">
        <f>SUBTOTAL(9,C743:C751)</f>
        <v>0</v>
      </c>
      <c r="D742" s="432">
        <f>SUBTOTAL(9,D743:D751)</f>
        <v>3000</v>
      </c>
      <c r="E742" s="432">
        <f>SUBTOTAL(9,E743:E751)</f>
        <v>0</v>
      </c>
      <c r="F742" s="432">
        <f>G742-D742</f>
        <v>-3000</v>
      </c>
      <c r="G742" s="432">
        <f>SUBTOTAL(9,G743:G751)</f>
        <v>0</v>
      </c>
      <c r="H742" s="438" t="str">
        <f>IF(C742&lt;&gt;0,E742/C742,"-")</f>
        <v>-</v>
      </c>
      <c r="I742" s="439">
        <f>IF(D742&lt;&gt;0,E742/D742,"-")</f>
        <v>0</v>
      </c>
      <c r="J742" s="21">
        <f>SUBTOTAL(9,J743:J751)</f>
        <v>3000</v>
      </c>
      <c r="K742" s="21">
        <f>SUBTOTAL(9,K743:K751)</f>
        <v>3000</v>
      </c>
      <c r="L742" s="21">
        <f>SUBTOTAL(9,L743:L751)</f>
        <v>0</v>
      </c>
    </row>
    <row r="743" spans="1:12" ht="30" hidden="1" customHeight="1" x14ac:dyDescent="0.3">
      <c r="A743" s="429"/>
      <c r="B743" s="430"/>
      <c r="C743" s="431"/>
      <c r="D743" s="440"/>
      <c r="E743" s="440"/>
      <c r="F743" s="440"/>
      <c r="G743" s="433"/>
      <c r="H743" s="434"/>
      <c r="I743" s="435"/>
      <c r="J743" s="13"/>
      <c r="K743" s="13"/>
      <c r="L743" s="13"/>
    </row>
    <row r="744" spans="1:12" ht="18" customHeight="1" x14ac:dyDescent="0.3">
      <c r="A744" s="441" t="s">
        <v>10</v>
      </c>
      <c r="B744" s="442" t="s">
        <v>119</v>
      </c>
      <c r="C744" s="440">
        <f>SUBTOTAL(9,C745:C750)</f>
        <v>0</v>
      </c>
      <c r="D744" s="440">
        <f>SUBTOTAL(9,D745:D750)</f>
        <v>3000</v>
      </c>
      <c r="E744" s="440">
        <f>SUBTOTAL(9,E745:E750)</f>
        <v>0</v>
      </c>
      <c r="F744" s="440">
        <f>G744-D744</f>
        <v>-3000</v>
      </c>
      <c r="G744" s="440">
        <f>SUBTOTAL(9,G745:G750)</f>
        <v>0</v>
      </c>
      <c r="H744" s="443" t="str">
        <f>IF(C744&lt;&gt;0,E744/C744,"-")</f>
        <v>-</v>
      </c>
      <c r="I744" s="444">
        <f>IF(D744&lt;&gt;0,E744/D744,"-")</f>
        <v>0</v>
      </c>
      <c r="J744" s="18">
        <f>SUBTOTAL(9,J745:J750)</f>
        <v>3000</v>
      </c>
      <c r="K744" s="18">
        <f>SUBTOTAL(9,K745:K750)</f>
        <v>3000</v>
      </c>
      <c r="L744" s="18">
        <f>SUBTOTAL(9,L745:L750)</f>
        <v>0</v>
      </c>
    </row>
    <row r="745" spans="1:12" ht="22.5" hidden="1" customHeight="1" x14ac:dyDescent="0.3">
      <c r="A745" s="429"/>
      <c r="B745" s="430"/>
      <c r="C745" s="431"/>
      <c r="D745" s="440"/>
      <c r="E745" s="440"/>
      <c r="F745" s="440"/>
      <c r="G745" s="440"/>
      <c r="H745" s="443"/>
      <c r="I745" s="444"/>
      <c r="J745" s="70"/>
      <c r="K745" s="70"/>
      <c r="L745" s="70"/>
    </row>
    <row r="746" spans="1:12" ht="18" customHeight="1" x14ac:dyDescent="0.3">
      <c r="A746" s="441" t="s">
        <v>31</v>
      </c>
      <c r="B746" s="442" t="s">
        <v>161</v>
      </c>
      <c r="C746" s="440">
        <f>SUBTOTAL(9,C747:C749)</f>
        <v>0</v>
      </c>
      <c r="D746" s="440">
        <f>SUBTOTAL(9,D747:D749)</f>
        <v>3000</v>
      </c>
      <c r="E746" s="440">
        <f>SUBTOTAL(9,E747:E749)</f>
        <v>0</v>
      </c>
      <c r="F746" s="440">
        <f>G746-D746</f>
        <v>-3000</v>
      </c>
      <c r="G746" s="440">
        <f>SUBTOTAL(9,G747:G749)</f>
        <v>0</v>
      </c>
      <c r="H746" s="443" t="str">
        <f>IF(C746&lt;&gt;0,E746/C746,"-")</f>
        <v>-</v>
      </c>
      <c r="I746" s="444">
        <f>IF(D746&lt;&gt;0,E746/D746,"-")</f>
        <v>0</v>
      </c>
      <c r="J746" s="70">
        <f>SUBTOTAL(9,J747:J749)</f>
        <v>3000</v>
      </c>
      <c r="K746" s="70">
        <f>SUBTOTAL(9,K747:K749)</f>
        <v>3000</v>
      </c>
      <c r="L746" s="70">
        <f>SUBTOTAL(9,L747:L749)</f>
        <v>0</v>
      </c>
    </row>
    <row r="747" spans="1:12" ht="30" hidden="1" customHeight="1" x14ac:dyDescent="0.3">
      <c r="A747" s="429"/>
      <c r="B747" s="430"/>
      <c r="C747" s="431"/>
      <c r="D747" s="431"/>
      <c r="E747" s="431"/>
      <c r="F747" s="431"/>
      <c r="G747" s="433"/>
      <c r="H747" s="434"/>
      <c r="I747" s="435"/>
      <c r="J747" s="13"/>
      <c r="K747" s="13"/>
      <c r="L747" s="13"/>
    </row>
    <row r="748" spans="1:12" ht="15" customHeight="1" x14ac:dyDescent="0.3">
      <c r="A748" s="446" t="s">
        <v>83</v>
      </c>
      <c r="B748" s="447" t="s">
        <v>186</v>
      </c>
      <c r="C748" s="232">
        <v>0</v>
      </c>
      <c r="D748" s="232">
        <v>3000</v>
      </c>
      <c r="E748" s="232">
        <v>0</v>
      </c>
      <c r="F748" s="232">
        <f>G748-D748</f>
        <v>-3000</v>
      </c>
      <c r="G748" s="232"/>
      <c r="H748" s="448" t="str">
        <f>IF(C748&lt;&gt;0,0/C748,"-")</f>
        <v>-</v>
      </c>
      <c r="I748" s="449">
        <f>IF(D748&lt;&gt;0,E748/D748,"-")</f>
        <v>0</v>
      </c>
      <c r="J748" s="3">
        <v>3000</v>
      </c>
      <c r="K748" s="24">
        <v>3000</v>
      </c>
      <c r="L748" s="24">
        <v>0</v>
      </c>
    </row>
    <row r="749" spans="1:12" hidden="1" x14ac:dyDescent="0.3">
      <c r="A749" s="429"/>
      <c r="B749" s="430"/>
      <c r="C749" s="431"/>
      <c r="D749" s="232"/>
      <c r="E749" s="232"/>
      <c r="F749" s="232"/>
      <c r="G749" s="232"/>
      <c r="H749" s="448"/>
      <c r="I749" s="449"/>
      <c r="J749" s="3"/>
      <c r="K749" s="3"/>
      <c r="L749" s="3"/>
    </row>
    <row r="750" spans="1:12" hidden="1" x14ac:dyDescent="0.3">
      <c r="A750" s="429"/>
      <c r="B750" s="430"/>
      <c r="C750" s="431"/>
      <c r="D750" s="431"/>
      <c r="E750" s="431"/>
      <c r="F750" s="431"/>
      <c r="G750" s="433"/>
      <c r="H750" s="434"/>
      <c r="I750" s="435"/>
      <c r="J750" s="13"/>
      <c r="K750" s="13"/>
      <c r="L750" s="13"/>
    </row>
    <row r="751" spans="1:12" ht="20.100000000000001" hidden="1" customHeight="1" x14ac:dyDescent="0.3">
      <c r="A751" s="429"/>
      <c r="B751" s="430"/>
      <c r="C751" s="431"/>
      <c r="D751" s="431"/>
      <c r="E751" s="431"/>
      <c r="F751" s="431"/>
      <c r="G751" s="433"/>
      <c r="H751" s="434"/>
      <c r="I751" s="435"/>
      <c r="J751" s="13"/>
      <c r="K751" s="13"/>
      <c r="L751" s="13"/>
    </row>
    <row r="752" spans="1:12" ht="20.100000000000001" hidden="1" customHeight="1" x14ac:dyDescent="0.3">
      <c r="A752" s="429"/>
      <c r="B752" s="430"/>
      <c r="C752" s="431"/>
      <c r="D752" s="431"/>
      <c r="E752" s="431"/>
      <c r="F752" s="431"/>
      <c r="G752" s="433"/>
      <c r="H752" s="434"/>
      <c r="I752" s="435"/>
      <c r="J752" s="13"/>
      <c r="K752" s="13"/>
      <c r="L752" s="13"/>
    </row>
    <row r="753" spans="1:12" ht="18" customHeight="1" x14ac:dyDescent="0.3">
      <c r="A753" s="424" t="s">
        <v>383</v>
      </c>
      <c r="B753" s="425" t="s">
        <v>384</v>
      </c>
      <c r="C753" s="426">
        <f>SUBTOTAL(9,C754:C766)</f>
        <v>401.56</v>
      </c>
      <c r="D753" s="426">
        <f>SUBTOTAL(9,D754:D766)</f>
        <v>5500</v>
      </c>
      <c r="E753" s="426">
        <f>SUBTOTAL(9,E754:E766)</f>
        <v>5000</v>
      </c>
      <c r="F753" s="426">
        <f>G753-D753</f>
        <v>-5500</v>
      </c>
      <c r="G753" s="426">
        <f>SUBTOTAL(9,G754:G766)</f>
        <v>0</v>
      </c>
      <c r="H753" s="427">
        <f>IF(C753&lt;&gt;0,E753/C753,"-")</f>
        <v>12.451439386393067</v>
      </c>
      <c r="I753" s="428">
        <f>IF(D753&lt;&gt;0,E753/D753,"-")</f>
        <v>0.90909090909090906</v>
      </c>
      <c r="J753" s="20">
        <f>SUBTOTAL(9,J754:J766)</f>
        <v>5500</v>
      </c>
      <c r="K753" s="20">
        <f>SUBTOTAL(9,K754:K766)</f>
        <v>5500</v>
      </c>
      <c r="L753" s="20">
        <f>SUBTOTAL(9,L754:L766)</f>
        <v>0</v>
      </c>
    </row>
    <row r="754" spans="1:12" ht="30" hidden="1" customHeight="1" x14ac:dyDescent="0.3">
      <c r="A754" s="429"/>
      <c r="B754" s="430"/>
      <c r="C754" s="431"/>
      <c r="D754" s="432"/>
      <c r="E754" s="432"/>
      <c r="F754" s="432"/>
      <c r="G754" s="433"/>
      <c r="H754" s="434"/>
      <c r="I754" s="435"/>
      <c r="J754" s="13"/>
      <c r="K754" s="13"/>
      <c r="L754" s="13"/>
    </row>
    <row r="755" spans="1:12" ht="18" customHeight="1" x14ac:dyDescent="0.3">
      <c r="A755" s="436" t="s">
        <v>0</v>
      </c>
      <c r="B755" s="437" t="s">
        <v>136</v>
      </c>
      <c r="C755" s="432">
        <f>SUBTOTAL(9,C756:C765)</f>
        <v>401.56</v>
      </c>
      <c r="D755" s="432">
        <f>SUBTOTAL(9,D756:D765)</f>
        <v>5500</v>
      </c>
      <c r="E755" s="432">
        <f>SUBTOTAL(9,E756:E765)</f>
        <v>5000</v>
      </c>
      <c r="F755" s="432">
        <f>G755-D755</f>
        <v>-5500</v>
      </c>
      <c r="G755" s="432">
        <f>SUBTOTAL(9,G756:G765)</f>
        <v>0</v>
      </c>
      <c r="H755" s="438">
        <f>IF(C755&lt;&gt;0,E755/C755,"-")</f>
        <v>12.451439386393067</v>
      </c>
      <c r="I755" s="439">
        <f>IF(D755&lt;&gt;0,E755/D755,"-")</f>
        <v>0.90909090909090906</v>
      </c>
      <c r="J755" s="21">
        <f>SUBTOTAL(9,J756:J765)</f>
        <v>5500</v>
      </c>
      <c r="K755" s="21">
        <f>SUBTOTAL(9,K756:K765)</f>
        <v>5500</v>
      </c>
      <c r="L755" s="21">
        <f>SUBTOTAL(9,L756:L765)</f>
        <v>0</v>
      </c>
    </row>
    <row r="756" spans="1:12" ht="30" hidden="1" customHeight="1" x14ac:dyDescent="0.3">
      <c r="A756" s="429"/>
      <c r="B756" s="430"/>
      <c r="C756" s="431"/>
      <c r="D756" s="440"/>
      <c r="E756" s="440"/>
      <c r="F756" s="440"/>
      <c r="G756" s="433"/>
      <c r="H756" s="434"/>
      <c r="I756" s="435"/>
      <c r="J756" s="13"/>
      <c r="K756" s="13"/>
      <c r="L756" s="13"/>
    </row>
    <row r="757" spans="1:12" ht="18" customHeight="1" x14ac:dyDescent="0.3">
      <c r="A757" s="441" t="s">
        <v>10</v>
      </c>
      <c r="B757" s="442" t="s">
        <v>119</v>
      </c>
      <c r="C757" s="440">
        <f>SUBTOTAL(9,C758:C764)</f>
        <v>401.56</v>
      </c>
      <c r="D757" s="440">
        <f>SUBTOTAL(9,D758:D764)</f>
        <v>5500</v>
      </c>
      <c r="E757" s="440">
        <f>SUBTOTAL(9,E758:E764)</f>
        <v>5000</v>
      </c>
      <c r="F757" s="440">
        <f>G757-D757</f>
        <v>-5500</v>
      </c>
      <c r="G757" s="440">
        <f>SUBTOTAL(9,G758:G764)</f>
        <v>0</v>
      </c>
      <c r="H757" s="443">
        <f>IF(C757&lt;&gt;0,E757/C757,"-")</f>
        <v>12.451439386393067</v>
      </c>
      <c r="I757" s="444">
        <f>IF(D757&lt;&gt;0,E757/D757,"-")</f>
        <v>0.90909090909090906</v>
      </c>
      <c r="J757" s="18">
        <f>SUBTOTAL(9,J758:J764)</f>
        <v>5500</v>
      </c>
      <c r="K757" s="18">
        <f>SUBTOTAL(9,K758:K764)</f>
        <v>5500</v>
      </c>
      <c r="L757" s="18">
        <f>SUBTOTAL(9,L758:L764)</f>
        <v>0</v>
      </c>
    </row>
    <row r="758" spans="1:12" ht="22.5" hidden="1" customHeight="1" x14ac:dyDescent="0.3">
      <c r="A758" s="429"/>
      <c r="B758" s="430"/>
      <c r="C758" s="431"/>
      <c r="D758" s="440"/>
      <c r="E758" s="440"/>
      <c r="F758" s="440"/>
      <c r="G758" s="440"/>
      <c r="H758" s="443"/>
      <c r="I758" s="444"/>
      <c r="J758" s="70"/>
      <c r="K758" s="70"/>
      <c r="L758" s="70"/>
    </row>
    <row r="759" spans="1:12" ht="18" customHeight="1" x14ac:dyDescent="0.3">
      <c r="A759" s="441" t="s">
        <v>31</v>
      </c>
      <c r="B759" s="442" t="s">
        <v>161</v>
      </c>
      <c r="C759" s="440">
        <f>SUBTOTAL(9,C760:C763)</f>
        <v>401.56</v>
      </c>
      <c r="D759" s="440">
        <f>SUBTOTAL(9,D760:D763)</f>
        <v>5500</v>
      </c>
      <c r="E759" s="440">
        <f>SUBTOTAL(9,E760:E763)</f>
        <v>5000</v>
      </c>
      <c r="F759" s="440">
        <f>G759-D759</f>
        <v>-5500</v>
      </c>
      <c r="G759" s="440">
        <f>SUBTOTAL(9,G760:G763)</f>
        <v>0</v>
      </c>
      <c r="H759" s="443">
        <f>IF(C759&lt;&gt;0,E759/C759,"-")</f>
        <v>12.451439386393067</v>
      </c>
      <c r="I759" s="444">
        <f>IF(D759&lt;&gt;0,E759/D759,"-")</f>
        <v>0.90909090909090906</v>
      </c>
      <c r="J759" s="70">
        <f>SUBTOTAL(9,J760:J763)</f>
        <v>5500</v>
      </c>
      <c r="K759" s="70">
        <f>SUBTOTAL(9,K760:K763)</f>
        <v>5500</v>
      </c>
      <c r="L759" s="70">
        <f>SUBTOTAL(9,L760:L763)</f>
        <v>0</v>
      </c>
    </row>
    <row r="760" spans="1:12" ht="30" hidden="1" customHeight="1" x14ac:dyDescent="0.3">
      <c r="A760" s="429"/>
      <c r="B760" s="430"/>
      <c r="C760" s="431"/>
      <c r="D760" s="431"/>
      <c r="E760" s="431"/>
      <c r="F760" s="431"/>
      <c r="G760" s="433"/>
      <c r="H760" s="434"/>
      <c r="I760" s="435"/>
      <c r="J760" s="13"/>
      <c r="K760" s="13"/>
      <c r="L760" s="13"/>
    </row>
    <row r="761" spans="1:12" ht="15" customHeight="1" x14ac:dyDescent="0.3">
      <c r="A761" s="446" t="s">
        <v>83</v>
      </c>
      <c r="B761" s="447" t="s">
        <v>186</v>
      </c>
      <c r="C761" s="232">
        <v>0</v>
      </c>
      <c r="D761" s="232">
        <v>5000</v>
      </c>
      <c r="E761" s="232">
        <v>5000</v>
      </c>
      <c r="F761" s="232">
        <f>G761-D761</f>
        <v>-5000</v>
      </c>
      <c r="G761" s="232"/>
      <c r="H761" s="448" t="str">
        <f>IF(C761&lt;&gt;0,0/C761,"-")</f>
        <v>-</v>
      </c>
      <c r="I761" s="449">
        <f>IF(D761&lt;&gt;0,E761/D761,"-")</f>
        <v>1</v>
      </c>
      <c r="J761" s="3">
        <v>5000</v>
      </c>
      <c r="K761" s="24">
        <v>5000</v>
      </c>
      <c r="L761" s="24">
        <v>0</v>
      </c>
    </row>
    <row r="762" spans="1:12" ht="15" customHeight="1" x14ac:dyDescent="0.3">
      <c r="A762" s="446" t="s">
        <v>84</v>
      </c>
      <c r="B762" s="447" t="s">
        <v>189</v>
      </c>
      <c r="C762" s="232">
        <v>401.56</v>
      </c>
      <c r="D762" s="232">
        <v>500</v>
      </c>
      <c r="E762" s="232">
        <v>0</v>
      </c>
      <c r="F762" s="232">
        <f>G762-D762</f>
        <v>-500</v>
      </c>
      <c r="G762" s="232"/>
      <c r="H762" s="448">
        <f>IF(C762&lt;&gt;0,0/C762,"-")</f>
        <v>0</v>
      </c>
      <c r="I762" s="449">
        <f>IF(D762&lt;&gt;0,E762/D762,"-")</f>
        <v>0</v>
      </c>
      <c r="J762" s="3">
        <v>500</v>
      </c>
      <c r="K762" s="24">
        <v>500</v>
      </c>
      <c r="L762" s="24">
        <v>0</v>
      </c>
    </row>
    <row r="763" spans="1:12" hidden="1" x14ac:dyDescent="0.3">
      <c r="A763" s="429"/>
      <c r="B763" s="430"/>
      <c r="C763" s="431"/>
      <c r="D763" s="232"/>
      <c r="E763" s="232"/>
      <c r="F763" s="232"/>
      <c r="G763" s="232"/>
      <c r="H763" s="448"/>
      <c r="I763" s="449"/>
      <c r="J763" s="3"/>
      <c r="K763" s="3"/>
      <c r="L763" s="3"/>
    </row>
    <row r="764" spans="1:12" hidden="1" x14ac:dyDescent="0.3">
      <c r="A764" s="429"/>
      <c r="B764" s="430"/>
      <c r="C764" s="431"/>
      <c r="D764" s="431"/>
      <c r="E764" s="431"/>
      <c r="F764" s="431"/>
      <c r="G764" s="433"/>
      <c r="H764" s="434"/>
      <c r="I764" s="435"/>
      <c r="J764" s="13"/>
      <c r="K764" s="13"/>
      <c r="L764" s="13"/>
    </row>
    <row r="765" spans="1:12" ht="20.100000000000001" hidden="1" customHeight="1" x14ac:dyDescent="0.3">
      <c r="A765" s="429"/>
      <c r="B765" s="430"/>
      <c r="C765" s="431"/>
      <c r="D765" s="431"/>
      <c r="E765" s="431"/>
      <c r="F765" s="431"/>
      <c r="G765" s="433"/>
      <c r="H765" s="434"/>
      <c r="I765" s="435"/>
      <c r="J765" s="13"/>
      <c r="K765" s="13"/>
      <c r="L765" s="13"/>
    </row>
    <row r="766" spans="1:12" ht="20.100000000000001" customHeight="1" x14ac:dyDescent="0.3">
      <c r="A766" s="471"/>
      <c r="B766" s="472"/>
      <c r="C766" s="473"/>
      <c r="D766" s="473"/>
      <c r="E766" s="473"/>
      <c r="F766" s="473"/>
      <c r="G766" s="474"/>
      <c r="H766" s="475"/>
      <c r="I766" s="476"/>
      <c r="J766" s="13"/>
      <c r="K766" s="13"/>
      <c r="L766" s="13"/>
    </row>
    <row r="767" spans="1:12" ht="18" customHeight="1" x14ac:dyDescent="0.3">
      <c r="A767" s="477" t="s">
        <v>385</v>
      </c>
      <c r="B767" s="478" t="s">
        <v>386</v>
      </c>
      <c r="C767" s="479">
        <f>SUBTOTAL(9,C768:C779)</f>
        <v>0</v>
      </c>
      <c r="D767" s="479">
        <f>SUBTOTAL(9,D768:D779)</f>
        <v>2000</v>
      </c>
      <c r="E767" s="479">
        <f>SUBTOTAL(9,E768:E779)</f>
        <v>0</v>
      </c>
      <c r="F767" s="479">
        <f>G767-D767</f>
        <v>-2000</v>
      </c>
      <c r="G767" s="479">
        <f>SUBTOTAL(9,G768:G779)</f>
        <v>0</v>
      </c>
      <c r="H767" s="480" t="str">
        <f>IF(C767&lt;&gt;0,E767/C767,"-")</f>
        <v>-</v>
      </c>
      <c r="I767" s="481">
        <f>IF(D767&lt;&gt;0,E767/D767,"-")</f>
        <v>0</v>
      </c>
      <c r="J767" s="20">
        <f>SUBTOTAL(9,J768:J779)</f>
        <v>2000</v>
      </c>
      <c r="K767" s="20">
        <f>SUBTOTAL(9,K768:K779)</f>
        <v>2000</v>
      </c>
      <c r="L767" s="20">
        <f>SUBTOTAL(9,L768:L779)</f>
        <v>0</v>
      </c>
    </row>
    <row r="768" spans="1:12" ht="30" hidden="1" customHeight="1" x14ac:dyDescent="0.3">
      <c r="A768" s="429"/>
      <c r="B768" s="430"/>
      <c r="C768" s="431"/>
      <c r="D768" s="432"/>
      <c r="E768" s="432"/>
      <c r="F768" s="432"/>
      <c r="G768" s="433"/>
      <c r="H768" s="434"/>
      <c r="I768" s="435"/>
      <c r="J768" s="13"/>
      <c r="K768" s="13"/>
      <c r="L768" s="13"/>
    </row>
    <row r="769" spans="1:12" ht="18" customHeight="1" x14ac:dyDescent="0.3">
      <c r="A769" s="436" t="s">
        <v>0</v>
      </c>
      <c r="B769" s="437" t="s">
        <v>136</v>
      </c>
      <c r="C769" s="432">
        <f>SUBTOTAL(9,C770:C778)</f>
        <v>0</v>
      </c>
      <c r="D769" s="432">
        <f>SUBTOTAL(9,D770:D778)</f>
        <v>2000</v>
      </c>
      <c r="E769" s="432">
        <f>SUBTOTAL(9,E770:E778)</f>
        <v>0</v>
      </c>
      <c r="F769" s="432">
        <f>G769-D769</f>
        <v>-2000</v>
      </c>
      <c r="G769" s="432">
        <f>SUBTOTAL(9,G770:G778)</f>
        <v>0</v>
      </c>
      <c r="H769" s="438" t="str">
        <f>IF(C769&lt;&gt;0,E769/C769,"-")</f>
        <v>-</v>
      </c>
      <c r="I769" s="439">
        <f>IF(D769&lt;&gt;0,E769/D769,"-")</f>
        <v>0</v>
      </c>
      <c r="J769" s="21">
        <f>SUBTOTAL(9,J770:J778)</f>
        <v>2000</v>
      </c>
      <c r="K769" s="21">
        <f>SUBTOTAL(9,K770:K778)</f>
        <v>2000</v>
      </c>
      <c r="L769" s="21">
        <f>SUBTOTAL(9,L770:L778)</f>
        <v>0</v>
      </c>
    </row>
    <row r="770" spans="1:12" ht="30" hidden="1" customHeight="1" x14ac:dyDescent="0.3">
      <c r="A770" s="429"/>
      <c r="B770" s="430"/>
      <c r="C770" s="431"/>
      <c r="D770" s="440"/>
      <c r="E770" s="440"/>
      <c r="F770" s="440"/>
      <c r="G770" s="433"/>
      <c r="H770" s="434"/>
      <c r="I770" s="435"/>
      <c r="J770" s="13"/>
      <c r="K770" s="13"/>
      <c r="L770" s="13"/>
    </row>
    <row r="771" spans="1:12" ht="18" customHeight="1" x14ac:dyDescent="0.3">
      <c r="A771" s="441" t="s">
        <v>10</v>
      </c>
      <c r="B771" s="442" t="s">
        <v>119</v>
      </c>
      <c r="C771" s="440">
        <f>SUBTOTAL(9,C772:C777)</f>
        <v>0</v>
      </c>
      <c r="D771" s="440">
        <f>SUBTOTAL(9,D772:D777)</f>
        <v>2000</v>
      </c>
      <c r="E771" s="440">
        <f>SUBTOTAL(9,E772:E777)</f>
        <v>0</v>
      </c>
      <c r="F771" s="440">
        <f>G771-D771</f>
        <v>-2000</v>
      </c>
      <c r="G771" s="440">
        <f>SUBTOTAL(9,G772:G777)</f>
        <v>0</v>
      </c>
      <c r="H771" s="443" t="str">
        <f>IF(C771&lt;&gt;0,E771/C771,"-")</f>
        <v>-</v>
      </c>
      <c r="I771" s="444">
        <f>IF(D771&lt;&gt;0,E771/D771,"-")</f>
        <v>0</v>
      </c>
      <c r="J771" s="18">
        <f>SUBTOTAL(9,J772:J777)</f>
        <v>2000</v>
      </c>
      <c r="K771" s="18">
        <f>SUBTOTAL(9,K772:K777)</f>
        <v>2000</v>
      </c>
      <c r="L771" s="18">
        <f>SUBTOTAL(9,L772:L777)</f>
        <v>0</v>
      </c>
    </row>
    <row r="772" spans="1:12" ht="22.5" hidden="1" customHeight="1" x14ac:dyDescent="0.3">
      <c r="A772" s="429"/>
      <c r="B772" s="430"/>
      <c r="C772" s="431"/>
      <c r="D772" s="440"/>
      <c r="E772" s="440"/>
      <c r="F772" s="440"/>
      <c r="G772" s="440"/>
      <c r="H772" s="443"/>
      <c r="I772" s="444"/>
      <c r="J772" s="70"/>
      <c r="K772" s="70"/>
      <c r="L772" s="70"/>
    </row>
    <row r="773" spans="1:12" ht="18" customHeight="1" x14ac:dyDescent="0.3">
      <c r="A773" s="441" t="s">
        <v>31</v>
      </c>
      <c r="B773" s="442" t="s">
        <v>161</v>
      </c>
      <c r="C773" s="440">
        <f>SUBTOTAL(9,C774:C776)</f>
        <v>0</v>
      </c>
      <c r="D773" s="440">
        <f>SUBTOTAL(9,D774:D776)</f>
        <v>2000</v>
      </c>
      <c r="E773" s="440">
        <f>SUBTOTAL(9,E774:E776)</f>
        <v>0</v>
      </c>
      <c r="F773" s="440">
        <f>G773-D773</f>
        <v>-2000</v>
      </c>
      <c r="G773" s="440">
        <f>SUBTOTAL(9,G774:G776)</f>
        <v>0</v>
      </c>
      <c r="H773" s="443" t="str">
        <f>IF(C773&lt;&gt;0,E773/C773,"-")</f>
        <v>-</v>
      </c>
      <c r="I773" s="444">
        <f>IF(D773&lt;&gt;0,E773/D773,"-")</f>
        <v>0</v>
      </c>
      <c r="J773" s="70">
        <f>SUBTOTAL(9,J774:J776)</f>
        <v>2000</v>
      </c>
      <c r="K773" s="70">
        <f>SUBTOTAL(9,K774:K776)</f>
        <v>2000</v>
      </c>
      <c r="L773" s="70">
        <f>SUBTOTAL(9,L774:L776)</f>
        <v>0</v>
      </c>
    </row>
    <row r="774" spans="1:12" ht="30" hidden="1" customHeight="1" x14ac:dyDescent="0.3">
      <c r="A774" s="429"/>
      <c r="B774" s="430"/>
      <c r="C774" s="431"/>
      <c r="D774" s="431"/>
      <c r="E774" s="431"/>
      <c r="F774" s="431"/>
      <c r="G774" s="433"/>
      <c r="H774" s="434"/>
      <c r="I774" s="435"/>
      <c r="J774" s="13"/>
      <c r="K774" s="13"/>
      <c r="L774" s="13"/>
    </row>
    <row r="775" spans="1:12" ht="15" customHeight="1" x14ac:dyDescent="0.3">
      <c r="A775" s="446" t="s">
        <v>83</v>
      </c>
      <c r="B775" s="447" t="s">
        <v>186</v>
      </c>
      <c r="C775" s="232">
        <v>0</v>
      </c>
      <c r="D775" s="232">
        <v>2000</v>
      </c>
      <c r="E775" s="232">
        <v>0</v>
      </c>
      <c r="F775" s="232">
        <f>G775-D775</f>
        <v>-2000</v>
      </c>
      <c r="G775" s="232"/>
      <c r="H775" s="448" t="str">
        <f>IF(C775&lt;&gt;0,0/C775,"-")</f>
        <v>-</v>
      </c>
      <c r="I775" s="449">
        <f>IF(D775&lt;&gt;0,E775/D775,"-")</f>
        <v>0</v>
      </c>
      <c r="J775" s="3">
        <v>2000</v>
      </c>
      <c r="K775" s="24">
        <v>2000</v>
      </c>
      <c r="L775" s="24">
        <v>0</v>
      </c>
    </row>
    <row r="776" spans="1:12" hidden="1" x14ac:dyDescent="0.3">
      <c r="A776" s="102"/>
      <c r="B776" s="103"/>
      <c r="C776" s="104"/>
      <c r="D776" s="136"/>
      <c r="E776" s="136"/>
      <c r="F776" s="136"/>
      <c r="G776" s="136"/>
      <c r="H776" s="445"/>
      <c r="I776" s="137"/>
      <c r="J776" s="3"/>
      <c r="K776" s="3"/>
      <c r="L776" s="3"/>
    </row>
    <row r="777" spans="1:12" hidden="1" x14ac:dyDescent="0.3">
      <c r="A777" s="102"/>
      <c r="B777" s="103"/>
      <c r="C777" s="104"/>
      <c r="D777" s="104"/>
      <c r="E777" s="104"/>
      <c r="F777" s="104"/>
      <c r="G777" s="89"/>
      <c r="H777" s="90"/>
      <c r="I777" s="91"/>
      <c r="J777" s="13"/>
      <c r="K777" s="13"/>
      <c r="L777" s="13"/>
    </row>
    <row r="778" spans="1:12" ht="20.100000000000001" hidden="1" customHeight="1" x14ac:dyDescent="0.3">
      <c r="A778" s="102"/>
      <c r="B778" s="103"/>
      <c r="C778" s="104"/>
      <c r="D778" s="104"/>
      <c r="E778" s="104"/>
      <c r="F778" s="104"/>
      <c r="G778" s="89"/>
      <c r="H778" s="90"/>
      <c r="I778" s="91"/>
      <c r="J778" s="13"/>
      <c r="K778" s="13"/>
      <c r="L778" s="13"/>
    </row>
    <row r="779" spans="1:12" ht="20.100000000000001" hidden="1" customHeight="1" x14ac:dyDescent="0.3">
      <c r="A779" s="102"/>
      <c r="B779" s="103"/>
      <c r="C779" s="104"/>
      <c r="D779" s="104"/>
      <c r="E779" s="104"/>
      <c r="F779" s="104"/>
      <c r="G779" s="89"/>
      <c r="H779" s="90"/>
      <c r="I779" s="91"/>
      <c r="J779" s="13"/>
      <c r="K779" s="13"/>
      <c r="L779" s="13"/>
    </row>
    <row r="780" spans="1:12" ht="20.100000000000001" hidden="1" customHeight="1" x14ac:dyDescent="0.3">
      <c r="A780" s="102"/>
      <c r="B780" s="103"/>
      <c r="C780" s="104"/>
      <c r="D780" s="104"/>
      <c r="E780" s="104"/>
      <c r="F780" s="104"/>
      <c r="G780" s="89"/>
      <c r="H780" s="90"/>
      <c r="I780" s="91"/>
      <c r="J780" s="13"/>
      <c r="K780" s="13"/>
      <c r="L780" s="13"/>
    </row>
    <row r="781" spans="1:12" ht="20.100000000000001" hidden="1" customHeight="1" x14ac:dyDescent="0.3">
      <c r="A781" s="102"/>
      <c r="B781" s="103"/>
      <c r="C781" s="104"/>
      <c r="D781" s="104"/>
      <c r="E781" s="104"/>
      <c r="F781" s="104"/>
      <c r="G781" s="89"/>
      <c r="H781" s="90"/>
      <c r="I781" s="91"/>
      <c r="J781" s="13"/>
      <c r="K781" s="13"/>
      <c r="L781" s="13"/>
    </row>
    <row r="782" spans="1:12" s="11" customFormat="1" ht="18" customHeight="1" x14ac:dyDescent="0.3">
      <c r="A782" s="106" t="s">
        <v>387</v>
      </c>
      <c r="B782" s="107" t="s">
        <v>388</v>
      </c>
      <c r="C782" s="108">
        <f>SUBTOTAL(9,C783:C823)</f>
        <v>110937.5</v>
      </c>
      <c r="D782" s="108">
        <f>SUBTOTAL(9,D783:D823)</f>
        <v>268000</v>
      </c>
      <c r="E782" s="108">
        <f>SUBTOTAL(9,E783:E823)</f>
        <v>55000</v>
      </c>
      <c r="F782" s="108">
        <f>G782-D782</f>
        <v>-268000</v>
      </c>
      <c r="G782" s="108">
        <f>SUBTOTAL(9,G783:G823)</f>
        <v>0</v>
      </c>
      <c r="H782" s="109">
        <f>IF(C782&lt;&gt;0,E782/C782,"-")</f>
        <v>0.49577464788732395</v>
      </c>
      <c r="I782" s="110">
        <f>IF(D782&lt;&gt;0,E782/D782,"-")</f>
        <v>0.20522388059701493</v>
      </c>
      <c r="J782" s="15">
        <f>SUBTOTAL(9,J783:J823)</f>
        <v>260000</v>
      </c>
      <c r="K782" s="15">
        <f>SUBTOTAL(9,K783:K823)</f>
        <v>260000</v>
      </c>
      <c r="L782" s="15">
        <f>SUBTOTAL(9,L783:L823)</f>
        <v>0</v>
      </c>
    </row>
    <row r="783" spans="1:12" ht="30" hidden="1" customHeight="1" x14ac:dyDescent="0.3">
      <c r="A783" s="102"/>
      <c r="B783" s="103"/>
      <c r="C783" s="104"/>
      <c r="D783" s="105"/>
      <c r="E783" s="105"/>
      <c r="F783" s="105"/>
      <c r="G783" s="89"/>
      <c r="H783" s="90"/>
      <c r="I783" s="91"/>
      <c r="J783" s="13"/>
      <c r="K783" s="13"/>
      <c r="L783" s="13"/>
    </row>
    <row r="784" spans="1:12" ht="18" customHeight="1" x14ac:dyDescent="0.3">
      <c r="A784" s="346" t="s">
        <v>261</v>
      </c>
      <c r="B784" s="347" t="s">
        <v>262</v>
      </c>
      <c r="C784" s="331">
        <f>SUBTOTAL(9,C785:C799)</f>
        <v>105000</v>
      </c>
      <c r="D784" s="331">
        <f>SUBTOTAL(9,D785:D799)</f>
        <v>258000</v>
      </c>
      <c r="E784" s="331">
        <f>SUBTOTAL(9,E785:E799)</f>
        <v>50000</v>
      </c>
      <c r="F784" s="331">
        <f>G784-D784</f>
        <v>-258000</v>
      </c>
      <c r="G784" s="331">
        <f>SUBTOTAL(9,G785:G799)</f>
        <v>0</v>
      </c>
      <c r="H784" s="417">
        <f>IF(C784&lt;&gt;0,E784/C784,"-")</f>
        <v>0.47619047619047616</v>
      </c>
      <c r="I784" s="418">
        <f>IF(D784&lt;&gt;0,E784/D784,"-")</f>
        <v>0.19379844961240311</v>
      </c>
      <c r="J784" s="17">
        <f>SUBTOTAL(9,J785:J799)</f>
        <v>250000</v>
      </c>
      <c r="K784" s="17">
        <f>SUBTOTAL(9,K785:K799)</f>
        <v>250000</v>
      </c>
      <c r="L784" s="17">
        <f>SUBTOTAL(9,L785:L799)</f>
        <v>0</v>
      </c>
    </row>
    <row r="785" spans="1:12" ht="30" hidden="1" customHeight="1" x14ac:dyDescent="0.3">
      <c r="A785" s="429"/>
      <c r="B785" s="430"/>
      <c r="C785" s="431"/>
      <c r="D785" s="426"/>
      <c r="E785" s="426"/>
      <c r="F785" s="426"/>
      <c r="G785" s="433"/>
      <c r="H785" s="434"/>
      <c r="I785" s="435"/>
      <c r="J785" s="13"/>
      <c r="K785" s="13"/>
      <c r="L785" s="13"/>
    </row>
    <row r="786" spans="1:12" ht="18" customHeight="1" x14ac:dyDescent="0.3">
      <c r="A786" s="424" t="s">
        <v>389</v>
      </c>
      <c r="B786" s="425" t="s">
        <v>390</v>
      </c>
      <c r="C786" s="426">
        <f>SUBTOTAL(9,C787:C798)</f>
        <v>105000</v>
      </c>
      <c r="D786" s="426">
        <f>SUBTOTAL(9,D787:D798)</f>
        <v>258000</v>
      </c>
      <c r="E786" s="426">
        <f>SUBTOTAL(9,E787:E798)</f>
        <v>50000</v>
      </c>
      <c r="F786" s="426">
        <f>G786-D786</f>
        <v>-258000</v>
      </c>
      <c r="G786" s="426">
        <f>SUBTOTAL(9,G787:G798)</f>
        <v>0</v>
      </c>
      <c r="H786" s="427">
        <f>IF(C786&lt;&gt;0,E786/C786,"-")</f>
        <v>0.47619047619047616</v>
      </c>
      <c r="I786" s="428">
        <f>IF(D786&lt;&gt;0,E786/D786,"-")</f>
        <v>0.19379844961240311</v>
      </c>
      <c r="J786" s="20">
        <f>SUBTOTAL(9,J787:J798)</f>
        <v>250000</v>
      </c>
      <c r="K786" s="20">
        <f>SUBTOTAL(9,K787:K798)</f>
        <v>250000</v>
      </c>
      <c r="L786" s="20">
        <f>SUBTOTAL(9,L787:L798)</f>
        <v>0</v>
      </c>
    </row>
    <row r="787" spans="1:12" ht="30" hidden="1" customHeight="1" x14ac:dyDescent="0.3">
      <c r="A787" s="429"/>
      <c r="B787" s="430"/>
      <c r="C787" s="431"/>
      <c r="D787" s="432"/>
      <c r="E787" s="432"/>
      <c r="F787" s="432"/>
      <c r="G787" s="433"/>
      <c r="H787" s="434"/>
      <c r="I787" s="435"/>
      <c r="J787" s="13"/>
      <c r="K787" s="13"/>
      <c r="L787" s="13"/>
    </row>
    <row r="788" spans="1:12" ht="18" customHeight="1" x14ac:dyDescent="0.3">
      <c r="A788" s="436" t="s">
        <v>0</v>
      </c>
      <c r="B788" s="437" t="s">
        <v>136</v>
      </c>
      <c r="C788" s="432">
        <f>SUBTOTAL(9,C789:C797)</f>
        <v>105000</v>
      </c>
      <c r="D788" s="432">
        <f>SUBTOTAL(9,D789:D797)</f>
        <v>258000</v>
      </c>
      <c r="E788" s="432">
        <f>SUBTOTAL(9,E789:E797)</f>
        <v>50000</v>
      </c>
      <c r="F788" s="432">
        <f>G788-D788</f>
        <v>-258000</v>
      </c>
      <c r="G788" s="432">
        <f>SUBTOTAL(9,G789:G797)</f>
        <v>0</v>
      </c>
      <c r="H788" s="438">
        <f>IF(C788&lt;&gt;0,E788/C788,"-")</f>
        <v>0.47619047619047616</v>
      </c>
      <c r="I788" s="439">
        <f>IF(D788&lt;&gt;0,E788/D788,"-")</f>
        <v>0.19379844961240311</v>
      </c>
      <c r="J788" s="21">
        <f>SUBTOTAL(9,J789:J797)</f>
        <v>250000</v>
      </c>
      <c r="K788" s="21">
        <f>SUBTOTAL(9,K789:K797)</f>
        <v>250000</v>
      </c>
      <c r="L788" s="21">
        <f>SUBTOTAL(9,L789:L797)</f>
        <v>0</v>
      </c>
    </row>
    <row r="789" spans="1:12" ht="30" hidden="1" customHeight="1" x14ac:dyDescent="0.3">
      <c r="A789" s="429"/>
      <c r="B789" s="430"/>
      <c r="C789" s="431"/>
      <c r="D789" s="440"/>
      <c r="E789" s="440"/>
      <c r="F789" s="440"/>
      <c r="G789" s="433"/>
      <c r="H789" s="434"/>
      <c r="I789" s="435"/>
      <c r="J789" s="13"/>
      <c r="K789" s="13"/>
      <c r="L789" s="13"/>
    </row>
    <row r="790" spans="1:12" ht="18" customHeight="1" x14ac:dyDescent="0.3">
      <c r="A790" s="441" t="s">
        <v>10</v>
      </c>
      <c r="B790" s="442" t="s">
        <v>119</v>
      </c>
      <c r="C790" s="440">
        <f>SUBTOTAL(9,C791:C796)</f>
        <v>105000</v>
      </c>
      <c r="D790" s="440">
        <f>SUBTOTAL(9,D791:D796)</f>
        <v>258000</v>
      </c>
      <c r="E790" s="440">
        <f>SUBTOTAL(9,E791:E796)</f>
        <v>50000</v>
      </c>
      <c r="F790" s="440">
        <f>G790-D790</f>
        <v>-258000</v>
      </c>
      <c r="G790" s="440">
        <f>SUBTOTAL(9,G791:G796)</f>
        <v>0</v>
      </c>
      <c r="H790" s="443">
        <f>IF(C790&lt;&gt;0,E790/C790,"-")</f>
        <v>0.47619047619047616</v>
      </c>
      <c r="I790" s="444">
        <f>IF(D790&lt;&gt;0,E790/D790,"-")</f>
        <v>0.19379844961240311</v>
      </c>
      <c r="J790" s="18">
        <f>SUBTOTAL(9,J791:J796)</f>
        <v>250000</v>
      </c>
      <c r="K790" s="18">
        <f>SUBTOTAL(9,K791:K796)</f>
        <v>250000</v>
      </c>
      <c r="L790" s="18">
        <f>SUBTOTAL(9,L791:L796)</f>
        <v>0</v>
      </c>
    </row>
    <row r="791" spans="1:12" ht="22.5" hidden="1" customHeight="1" x14ac:dyDescent="0.3">
      <c r="A791" s="429"/>
      <c r="B791" s="430"/>
      <c r="C791" s="431"/>
      <c r="D791" s="440"/>
      <c r="E791" s="440"/>
      <c r="F791" s="440"/>
      <c r="G791" s="440"/>
      <c r="H791" s="443"/>
      <c r="I791" s="444"/>
      <c r="J791" s="70"/>
      <c r="K791" s="70"/>
      <c r="L791" s="70"/>
    </row>
    <row r="792" spans="1:12" ht="18" customHeight="1" x14ac:dyDescent="0.3">
      <c r="A792" s="441" t="s">
        <v>31</v>
      </c>
      <c r="B792" s="442" t="s">
        <v>161</v>
      </c>
      <c r="C792" s="440">
        <f>SUBTOTAL(9,C793:C795)</f>
        <v>105000</v>
      </c>
      <c r="D792" s="440">
        <f>SUBTOTAL(9,D793:D795)</f>
        <v>258000</v>
      </c>
      <c r="E792" s="440">
        <f>SUBTOTAL(9,E793:E795)</f>
        <v>50000</v>
      </c>
      <c r="F792" s="440">
        <f>G792-D792</f>
        <v>-258000</v>
      </c>
      <c r="G792" s="440">
        <f>SUBTOTAL(9,G793:G795)</f>
        <v>0</v>
      </c>
      <c r="H792" s="443">
        <f>IF(C792&lt;&gt;0,E792/C792,"-")</f>
        <v>0.47619047619047616</v>
      </c>
      <c r="I792" s="444">
        <f>IF(D792&lt;&gt;0,E792/D792,"-")</f>
        <v>0.19379844961240311</v>
      </c>
      <c r="J792" s="70">
        <f>SUBTOTAL(9,J793:J795)</f>
        <v>250000</v>
      </c>
      <c r="K792" s="70">
        <f>SUBTOTAL(9,K793:K795)</f>
        <v>250000</v>
      </c>
      <c r="L792" s="70">
        <f>SUBTOTAL(9,L793:L795)</f>
        <v>0</v>
      </c>
    </row>
    <row r="793" spans="1:12" ht="30" hidden="1" customHeight="1" x14ac:dyDescent="0.3">
      <c r="A793" s="429"/>
      <c r="B793" s="430"/>
      <c r="C793" s="431"/>
      <c r="D793" s="431"/>
      <c r="E793" s="431"/>
      <c r="F793" s="431"/>
      <c r="G793" s="433"/>
      <c r="H793" s="434"/>
      <c r="I793" s="435"/>
      <c r="J793" s="13"/>
      <c r="K793" s="13"/>
      <c r="L793" s="13"/>
    </row>
    <row r="794" spans="1:12" ht="15" customHeight="1" x14ac:dyDescent="0.3">
      <c r="A794" s="446" t="s">
        <v>83</v>
      </c>
      <c r="B794" s="447" t="s">
        <v>186</v>
      </c>
      <c r="C794" s="232">
        <v>105000</v>
      </c>
      <c r="D794" s="232">
        <v>258000</v>
      </c>
      <c r="E794" s="232">
        <v>50000</v>
      </c>
      <c r="F794" s="232">
        <f>G794-D794</f>
        <v>-258000</v>
      </c>
      <c r="G794" s="232"/>
      <c r="H794" s="448">
        <f>IF(C794&lt;&gt;0,0/C794,"-")</f>
        <v>0</v>
      </c>
      <c r="I794" s="449">
        <f>IF(D794&lt;&gt;0,E794/D794,"-")</f>
        <v>0.19379844961240311</v>
      </c>
      <c r="J794" s="3">
        <v>250000</v>
      </c>
      <c r="K794" s="24">
        <v>250000</v>
      </c>
      <c r="L794" s="24">
        <v>0</v>
      </c>
    </row>
    <row r="795" spans="1:12" hidden="1" x14ac:dyDescent="0.3">
      <c r="A795" s="429"/>
      <c r="B795" s="430"/>
      <c r="C795" s="431"/>
      <c r="D795" s="232"/>
      <c r="E795" s="232"/>
      <c r="F795" s="232"/>
      <c r="G795" s="232"/>
      <c r="H795" s="448"/>
      <c r="I795" s="449"/>
      <c r="J795" s="3"/>
      <c r="K795" s="3"/>
      <c r="L795" s="3"/>
    </row>
    <row r="796" spans="1:12" hidden="1" x14ac:dyDescent="0.3">
      <c r="A796" s="429"/>
      <c r="B796" s="430"/>
      <c r="C796" s="431"/>
      <c r="D796" s="431"/>
      <c r="E796" s="431"/>
      <c r="F796" s="431"/>
      <c r="G796" s="433"/>
      <c r="H796" s="434"/>
      <c r="I796" s="435"/>
      <c r="J796" s="13"/>
      <c r="K796" s="13"/>
      <c r="L796" s="13"/>
    </row>
    <row r="797" spans="1:12" ht="20.100000000000001" hidden="1" customHeight="1" x14ac:dyDescent="0.3">
      <c r="A797" s="429"/>
      <c r="B797" s="430"/>
      <c r="C797" s="431"/>
      <c r="D797" s="431"/>
      <c r="E797" s="431"/>
      <c r="F797" s="431"/>
      <c r="G797" s="433"/>
      <c r="H797" s="434"/>
      <c r="I797" s="435"/>
      <c r="J797" s="13"/>
      <c r="K797" s="13"/>
      <c r="L797" s="13"/>
    </row>
    <row r="798" spans="1:12" ht="20.100000000000001" hidden="1" customHeight="1" x14ac:dyDescent="0.3">
      <c r="A798" s="429"/>
      <c r="B798" s="430"/>
      <c r="C798" s="431"/>
      <c r="D798" s="431"/>
      <c r="E798" s="431"/>
      <c r="F798" s="431"/>
      <c r="G798" s="433"/>
      <c r="H798" s="434"/>
      <c r="I798" s="435"/>
      <c r="J798" s="13"/>
      <c r="K798" s="13"/>
      <c r="L798" s="13"/>
    </row>
    <row r="799" spans="1:12" ht="20.100000000000001" hidden="1" customHeight="1" x14ac:dyDescent="0.3">
      <c r="A799" s="429"/>
      <c r="B799" s="430"/>
      <c r="C799" s="431"/>
      <c r="D799" s="431"/>
      <c r="E799" s="431"/>
      <c r="F799" s="431"/>
      <c r="G799" s="433"/>
      <c r="H799" s="434"/>
      <c r="I799" s="435"/>
      <c r="J799" s="13"/>
      <c r="K799" s="13"/>
      <c r="L799" s="13"/>
    </row>
    <row r="800" spans="1:12" ht="18" customHeight="1" x14ac:dyDescent="0.3">
      <c r="A800" s="346" t="s">
        <v>263</v>
      </c>
      <c r="B800" s="347" t="s">
        <v>264</v>
      </c>
      <c r="C800" s="331">
        <f>SUBTOTAL(9,C801:C822)</f>
        <v>5937.5</v>
      </c>
      <c r="D800" s="331">
        <f>SUBTOTAL(9,D801:D822)</f>
        <v>10000</v>
      </c>
      <c r="E800" s="331">
        <f>SUBTOTAL(9,E801:E822)</f>
        <v>5000</v>
      </c>
      <c r="F800" s="331">
        <f>G800-D800</f>
        <v>-10000</v>
      </c>
      <c r="G800" s="331">
        <f>SUBTOTAL(9,G801:G822)</f>
        <v>0</v>
      </c>
      <c r="H800" s="417">
        <f>IF(C800&lt;&gt;0,E800/C800,"-")</f>
        <v>0.84210526315789469</v>
      </c>
      <c r="I800" s="418">
        <f>IF(D800&lt;&gt;0,E800/D800,"-")</f>
        <v>0.5</v>
      </c>
      <c r="J800" s="17">
        <f>SUBTOTAL(9,J801:J822)</f>
        <v>10000</v>
      </c>
      <c r="K800" s="17">
        <f>SUBTOTAL(9,K801:K822)</f>
        <v>10000</v>
      </c>
      <c r="L800" s="17">
        <f>SUBTOTAL(9,L801:L822)</f>
        <v>0</v>
      </c>
    </row>
    <row r="801" spans="1:12" ht="30" hidden="1" customHeight="1" x14ac:dyDescent="0.3">
      <c r="A801" s="429"/>
      <c r="B801" s="430"/>
      <c r="C801" s="431"/>
      <c r="D801" s="426"/>
      <c r="E801" s="426"/>
      <c r="F801" s="426"/>
      <c r="G801" s="433"/>
      <c r="H801" s="434"/>
      <c r="I801" s="435"/>
      <c r="J801" s="13"/>
      <c r="K801" s="13"/>
      <c r="L801" s="13"/>
    </row>
    <row r="802" spans="1:12" ht="18" customHeight="1" x14ac:dyDescent="0.3">
      <c r="A802" s="424" t="s">
        <v>391</v>
      </c>
      <c r="B802" s="425" t="s">
        <v>392</v>
      </c>
      <c r="C802" s="426">
        <f>SUBTOTAL(9,C803:C821)</f>
        <v>5937.5</v>
      </c>
      <c r="D802" s="426">
        <f>SUBTOTAL(9,D803:D821)</f>
        <v>10000</v>
      </c>
      <c r="E802" s="426">
        <f>SUBTOTAL(9,E803:E821)</f>
        <v>5000</v>
      </c>
      <c r="F802" s="426">
        <f>G802-D802</f>
        <v>-10000</v>
      </c>
      <c r="G802" s="426">
        <f>SUBTOTAL(9,G803:G821)</f>
        <v>0</v>
      </c>
      <c r="H802" s="427">
        <f>IF(C802&lt;&gt;0,E802/C802,"-")</f>
        <v>0.84210526315789469</v>
      </c>
      <c r="I802" s="428">
        <f>IF(D802&lt;&gt;0,E802/D802,"-")</f>
        <v>0.5</v>
      </c>
      <c r="J802" s="20">
        <f>SUBTOTAL(9,J803:J821)</f>
        <v>10000</v>
      </c>
      <c r="K802" s="20">
        <f>SUBTOTAL(9,K803:K821)</f>
        <v>10000</v>
      </c>
      <c r="L802" s="20">
        <f>SUBTOTAL(9,L803:L821)</f>
        <v>0</v>
      </c>
    </row>
    <row r="803" spans="1:12" ht="30" hidden="1" customHeight="1" x14ac:dyDescent="0.3">
      <c r="A803" s="429"/>
      <c r="B803" s="430"/>
      <c r="C803" s="431"/>
      <c r="D803" s="432"/>
      <c r="E803" s="432"/>
      <c r="F803" s="432"/>
      <c r="G803" s="433"/>
      <c r="H803" s="434"/>
      <c r="I803" s="435"/>
      <c r="J803" s="13"/>
      <c r="K803" s="13"/>
      <c r="L803" s="13"/>
    </row>
    <row r="804" spans="1:12" ht="18" customHeight="1" x14ac:dyDescent="0.3">
      <c r="A804" s="436" t="s">
        <v>0</v>
      </c>
      <c r="B804" s="437" t="s">
        <v>136</v>
      </c>
      <c r="C804" s="432">
        <f>SUBTOTAL(9,C805:C820)</f>
        <v>5937.5</v>
      </c>
      <c r="D804" s="432">
        <f>SUBTOTAL(9,D805:D820)</f>
        <v>10000</v>
      </c>
      <c r="E804" s="432">
        <f>SUBTOTAL(9,E805:E820)</f>
        <v>5000</v>
      </c>
      <c r="F804" s="432">
        <f>G804-D804</f>
        <v>-10000</v>
      </c>
      <c r="G804" s="432">
        <f>SUBTOTAL(9,G805:G820)</f>
        <v>0</v>
      </c>
      <c r="H804" s="438">
        <f>IF(C804&lt;&gt;0,E804/C804,"-")</f>
        <v>0.84210526315789469</v>
      </c>
      <c r="I804" s="439">
        <f>IF(D804&lt;&gt;0,E804/D804,"-")</f>
        <v>0.5</v>
      </c>
      <c r="J804" s="21">
        <f>SUBTOTAL(9,J805:J820)</f>
        <v>10000</v>
      </c>
      <c r="K804" s="21">
        <f>SUBTOTAL(9,K805:K820)</f>
        <v>10000</v>
      </c>
      <c r="L804" s="21">
        <f>SUBTOTAL(9,L805:L820)</f>
        <v>0</v>
      </c>
    </row>
    <row r="805" spans="1:12" ht="30" hidden="1" customHeight="1" x14ac:dyDescent="0.3">
      <c r="A805" s="429"/>
      <c r="B805" s="430"/>
      <c r="C805" s="431"/>
      <c r="D805" s="440"/>
      <c r="E805" s="440"/>
      <c r="F805" s="440"/>
      <c r="G805" s="433"/>
      <c r="H805" s="434"/>
      <c r="I805" s="435"/>
      <c r="J805" s="13"/>
      <c r="K805" s="13"/>
      <c r="L805" s="13"/>
    </row>
    <row r="806" spans="1:12" ht="18" customHeight="1" x14ac:dyDescent="0.3">
      <c r="A806" s="441" t="s">
        <v>5</v>
      </c>
      <c r="B806" s="442" t="s">
        <v>139</v>
      </c>
      <c r="C806" s="440">
        <f>SUBTOTAL(9,C807:C812)</f>
        <v>5937.5</v>
      </c>
      <c r="D806" s="440">
        <f>SUBTOTAL(9,D807:D812)</f>
        <v>6000</v>
      </c>
      <c r="E806" s="440">
        <f>SUBTOTAL(9,E807:E812)</f>
        <v>0</v>
      </c>
      <c r="F806" s="440">
        <f>G806-D806</f>
        <v>-6000</v>
      </c>
      <c r="G806" s="440">
        <f>SUBTOTAL(9,G807:G812)</f>
        <v>0</v>
      </c>
      <c r="H806" s="443">
        <f>IF(C806&lt;&gt;0,E806/C806,"-")</f>
        <v>0</v>
      </c>
      <c r="I806" s="444">
        <f>IF(D806&lt;&gt;0,E806/D806,"-")</f>
        <v>0</v>
      </c>
      <c r="J806" s="18">
        <f>SUBTOTAL(9,J807:J812)</f>
        <v>6000</v>
      </c>
      <c r="K806" s="18">
        <f>SUBTOTAL(9,K807:K812)</f>
        <v>6000</v>
      </c>
      <c r="L806" s="18">
        <f>SUBTOTAL(9,L807:L812)</f>
        <v>0</v>
      </c>
    </row>
    <row r="807" spans="1:12" ht="22.5" hidden="1" customHeight="1" x14ac:dyDescent="0.3">
      <c r="A807" s="429"/>
      <c r="B807" s="430"/>
      <c r="C807" s="431"/>
      <c r="D807" s="440"/>
      <c r="E807" s="440"/>
      <c r="F807" s="440"/>
      <c r="G807" s="440"/>
      <c r="H807" s="443"/>
      <c r="I807" s="444"/>
      <c r="J807" s="70"/>
      <c r="K807" s="70"/>
      <c r="L807" s="70"/>
    </row>
    <row r="808" spans="1:12" ht="18" customHeight="1" x14ac:dyDescent="0.3">
      <c r="A808" s="441" t="s">
        <v>25</v>
      </c>
      <c r="B808" s="442" t="s">
        <v>131</v>
      </c>
      <c r="C808" s="440">
        <f>SUBTOTAL(9,C809:C811)</f>
        <v>5937.5</v>
      </c>
      <c r="D808" s="440">
        <f>SUBTOTAL(9,D809:D811)</f>
        <v>6000</v>
      </c>
      <c r="E808" s="440">
        <f>SUBTOTAL(9,E809:E811)</f>
        <v>0</v>
      </c>
      <c r="F808" s="440">
        <f>G808-D808</f>
        <v>-6000</v>
      </c>
      <c r="G808" s="440">
        <f>SUBTOTAL(9,G809:G811)</f>
        <v>0</v>
      </c>
      <c r="H808" s="443">
        <f>IF(C808&lt;&gt;0,E808/C808,"-")</f>
        <v>0</v>
      </c>
      <c r="I808" s="444">
        <f>IF(D808&lt;&gt;0,E808/D808,"-")</f>
        <v>0</v>
      </c>
      <c r="J808" s="70">
        <f>SUBTOTAL(9,J809:J811)</f>
        <v>6000</v>
      </c>
      <c r="K808" s="70">
        <f>SUBTOTAL(9,K809:K811)</f>
        <v>6000</v>
      </c>
      <c r="L808" s="70">
        <f>SUBTOTAL(9,L809:L811)</f>
        <v>0</v>
      </c>
    </row>
    <row r="809" spans="1:12" ht="30" hidden="1" customHeight="1" x14ac:dyDescent="0.3">
      <c r="A809" s="429"/>
      <c r="B809" s="430"/>
      <c r="C809" s="431"/>
      <c r="D809" s="431"/>
      <c r="E809" s="431"/>
      <c r="F809" s="431"/>
      <c r="G809" s="433"/>
      <c r="H809" s="434"/>
      <c r="I809" s="435"/>
      <c r="J809" s="13"/>
      <c r="K809" s="13"/>
      <c r="L809" s="13"/>
    </row>
    <row r="810" spans="1:12" ht="15" customHeight="1" x14ac:dyDescent="0.3">
      <c r="A810" s="446" t="s">
        <v>67</v>
      </c>
      <c r="B810" s="447" t="s">
        <v>157</v>
      </c>
      <c r="C810" s="232">
        <v>5937.5</v>
      </c>
      <c r="D810" s="232">
        <v>6000</v>
      </c>
      <c r="E810" s="232">
        <v>0</v>
      </c>
      <c r="F810" s="232">
        <f>G810-D810</f>
        <v>-6000</v>
      </c>
      <c r="G810" s="232"/>
      <c r="H810" s="448">
        <f>IF(C810&lt;&gt;0,0/C810,"-")</f>
        <v>0</v>
      </c>
      <c r="I810" s="449">
        <f>IF(D810&lt;&gt;0,E810/D810,"-")</f>
        <v>0</v>
      </c>
      <c r="J810" s="3">
        <v>6000</v>
      </c>
      <c r="K810" s="24">
        <v>6000</v>
      </c>
      <c r="L810" s="24">
        <v>0</v>
      </c>
    </row>
    <row r="811" spans="1:12" hidden="1" x14ac:dyDescent="0.3">
      <c r="A811" s="429"/>
      <c r="B811" s="430"/>
      <c r="C811" s="431"/>
      <c r="D811" s="232"/>
      <c r="E811" s="232"/>
      <c r="F811" s="232"/>
      <c r="G811" s="232"/>
      <c r="H811" s="448"/>
      <c r="I811" s="449"/>
      <c r="J811" s="3"/>
      <c r="K811" s="3"/>
      <c r="L811" s="3"/>
    </row>
    <row r="812" spans="1:12" hidden="1" x14ac:dyDescent="0.3">
      <c r="A812" s="429"/>
      <c r="B812" s="430"/>
      <c r="C812" s="431"/>
      <c r="D812" s="431"/>
      <c r="E812" s="431"/>
      <c r="F812" s="431"/>
      <c r="G812" s="433"/>
      <c r="H812" s="434"/>
      <c r="I812" s="435"/>
      <c r="J812" s="13"/>
      <c r="K812" s="13"/>
      <c r="L812" s="13"/>
    </row>
    <row r="813" spans="1:12" ht="18" customHeight="1" x14ac:dyDescent="0.3">
      <c r="A813" s="441" t="s">
        <v>10</v>
      </c>
      <c r="B813" s="442" t="s">
        <v>119</v>
      </c>
      <c r="C813" s="440">
        <f>SUBTOTAL(9,C814:C819)</f>
        <v>0</v>
      </c>
      <c r="D813" s="440">
        <f>SUBTOTAL(9,D814:D819)</f>
        <v>4000</v>
      </c>
      <c r="E813" s="440">
        <f>SUBTOTAL(9,E814:E819)</f>
        <v>5000</v>
      </c>
      <c r="F813" s="440">
        <f>G813-D813</f>
        <v>-4000</v>
      </c>
      <c r="G813" s="440">
        <f>SUBTOTAL(9,G814:G819)</f>
        <v>0</v>
      </c>
      <c r="H813" s="443" t="str">
        <f>IF(C813&lt;&gt;0,E813/C813,"-")</f>
        <v>-</v>
      </c>
      <c r="I813" s="444">
        <f>IF(D813&lt;&gt;0,E813/D813,"-")</f>
        <v>1.25</v>
      </c>
      <c r="J813" s="18">
        <f>SUBTOTAL(9,J814:J819)</f>
        <v>4000</v>
      </c>
      <c r="K813" s="18">
        <f>SUBTOTAL(9,K814:K819)</f>
        <v>4000</v>
      </c>
      <c r="L813" s="18">
        <f>SUBTOTAL(9,L814:L819)</f>
        <v>0</v>
      </c>
    </row>
    <row r="814" spans="1:12" ht="22.5" hidden="1" customHeight="1" x14ac:dyDescent="0.3">
      <c r="A814" s="429"/>
      <c r="B814" s="430"/>
      <c r="C814" s="431"/>
      <c r="D814" s="440"/>
      <c r="E814" s="440"/>
      <c r="F814" s="440"/>
      <c r="G814" s="440"/>
      <c r="H814" s="443"/>
      <c r="I814" s="444"/>
      <c r="J814" s="70"/>
      <c r="K814" s="70"/>
      <c r="L814" s="70"/>
    </row>
    <row r="815" spans="1:12" ht="18" customHeight="1" x14ac:dyDescent="0.3">
      <c r="A815" s="441" t="s">
        <v>31</v>
      </c>
      <c r="B815" s="442" t="s">
        <v>161</v>
      </c>
      <c r="C815" s="440">
        <f>SUBTOTAL(9,C816:C818)</f>
        <v>0</v>
      </c>
      <c r="D815" s="440">
        <f>SUBTOTAL(9,D816:D818)</f>
        <v>4000</v>
      </c>
      <c r="E815" s="440">
        <f>SUBTOTAL(9,E816:E818)</f>
        <v>5000</v>
      </c>
      <c r="F815" s="440">
        <f>G815-D815</f>
        <v>-4000</v>
      </c>
      <c r="G815" s="440">
        <f>SUBTOTAL(9,G816:G818)</f>
        <v>0</v>
      </c>
      <c r="H815" s="443" t="str">
        <f>IF(C815&lt;&gt;0,E815/C815,"-")</f>
        <v>-</v>
      </c>
      <c r="I815" s="444">
        <f>IF(D815&lt;&gt;0,E815/D815,"-")</f>
        <v>1.25</v>
      </c>
      <c r="J815" s="70">
        <f>SUBTOTAL(9,J816:J818)</f>
        <v>4000</v>
      </c>
      <c r="K815" s="70">
        <f>SUBTOTAL(9,K816:K818)</f>
        <v>4000</v>
      </c>
      <c r="L815" s="70">
        <f>SUBTOTAL(9,L816:L818)</f>
        <v>0</v>
      </c>
    </row>
    <row r="816" spans="1:12" ht="30" hidden="1" customHeight="1" x14ac:dyDescent="0.3">
      <c r="A816" s="429"/>
      <c r="B816" s="430"/>
      <c r="C816" s="431"/>
      <c r="D816" s="431"/>
      <c r="E816" s="431"/>
      <c r="F816" s="431"/>
      <c r="G816" s="433"/>
      <c r="H816" s="434"/>
      <c r="I816" s="435"/>
      <c r="J816" s="13"/>
      <c r="K816" s="13"/>
      <c r="L816" s="13"/>
    </row>
    <row r="817" spans="1:12" ht="15" customHeight="1" x14ac:dyDescent="0.3">
      <c r="A817" s="446" t="s">
        <v>83</v>
      </c>
      <c r="B817" s="447" t="s">
        <v>186</v>
      </c>
      <c r="C817" s="232">
        <v>0</v>
      </c>
      <c r="D817" s="232">
        <v>4000</v>
      </c>
      <c r="E817" s="232">
        <v>5000</v>
      </c>
      <c r="F817" s="232">
        <f>G817-D817</f>
        <v>-4000</v>
      </c>
      <c r="G817" s="232"/>
      <c r="H817" s="448" t="str">
        <f>IF(C817&lt;&gt;0,0/C817,"-")</f>
        <v>-</v>
      </c>
      <c r="I817" s="449">
        <f>IF(D817&lt;&gt;0,E817/D817,"-")</f>
        <v>1.25</v>
      </c>
      <c r="J817" s="3">
        <v>4000</v>
      </c>
      <c r="K817" s="24">
        <v>4000</v>
      </c>
      <c r="L817" s="24">
        <v>0</v>
      </c>
    </row>
    <row r="818" spans="1:12" hidden="1" x14ac:dyDescent="0.3">
      <c r="A818" s="102"/>
      <c r="B818" s="103"/>
      <c r="C818" s="104"/>
      <c r="D818" s="136"/>
      <c r="E818" s="136"/>
      <c r="F818" s="136"/>
      <c r="G818" s="136"/>
      <c r="H818" s="445"/>
      <c r="I818" s="137"/>
      <c r="J818" s="3"/>
      <c r="K818" s="3"/>
      <c r="L818" s="3"/>
    </row>
    <row r="819" spans="1:12" hidden="1" x14ac:dyDescent="0.3">
      <c r="A819" s="102"/>
      <c r="B819" s="103"/>
      <c r="C819" s="104"/>
      <c r="D819" s="104"/>
      <c r="E819" s="104"/>
      <c r="F819" s="104"/>
      <c r="G819" s="89"/>
      <c r="H819" s="90"/>
      <c r="I819" s="91"/>
      <c r="J819" s="13"/>
      <c r="K819" s="13"/>
      <c r="L819" s="13"/>
    </row>
    <row r="820" spans="1:12" ht="20.100000000000001" hidden="1" customHeight="1" x14ac:dyDescent="0.3">
      <c r="A820" s="102"/>
      <c r="B820" s="103"/>
      <c r="C820" s="104"/>
      <c r="D820" s="104"/>
      <c r="E820" s="104"/>
      <c r="F820" s="104"/>
      <c r="G820" s="89"/>
      <c r="H820" s="90"/>
      <c r="I820" s="91"/>
      <c r="J820" s="13"/>
      <c r="K820" s="13"/>
      <c r="L820" s="13"/>
    </row>
    <row r="821" spans="1:12" ht="20.100000000000001" hidden="1" customHeight="1" x14ac:dyDescent="0.3">
      <c r="A821" s="102"/>
      <c r="B821" s="103"/>
      <c r="C821" s="104"/>
      <c r="D821" s="104"/>
      <c r="E821" s="104"/>
      <c r="F821" s="104"/>
      <c r="G821" s="89"/>
      <c r="H821" s="90"/>
      <c r="I821" s="91"/>
      <c r="J821" s="13"/>
      <c r="K821" s="13"/>
      <c r="L821" s="13"/>
    </row>
    <row r="822" spans="1:12" ht="20.100000000000001" hidden="1" customHeight="1" x14ac:dyDescent="0.3">
      <c r="A822" s="102"/>
      <c r="B822" s="103"/>
      <c r="C822" s="104"/>
      <c r="D822" s="104"/>
      <c r="E822" s="104"/>
      <c r="F822" s="104"/>
      <c r="G822" s="89"/>
      <c r="H822" s="90"/>
      <c r="I822" s="91"/>
      <c r="J822" s="13"/>
      <c r="K822" s="13"/>
      <c r="L822" s="13"/>
    </row>
    <row r="823" spans="1:12" ht="20.100000000000001" hidden="1" customHeight="1" x14ac:dyDescent="0.3">
      <c r="A823" s="102"/>
      <c r="B823" s="103"/>
      <c r="C823" s="104"/>
      <c r="D823" s="104"/>
      <c r="E823" s="104"/>
      <c r="F823" s="104"/>
      <c r="G823" s="89"/>
      <c r="H823" s="90"/>
      <c r="I823" s="91"/>
      <c r="J823" s="13"/>
      <c r="K823" s="13"/>
      <c r="L823" s="13"/>
    </row>
    <row r="824" spans="1:12" s="11" customFormat="1" ht="18" customHeight="1" x14ac:dyDescent="0.3">
      <c r="A824" s="97" t="s">
        <v>393</v>
      </c>
      <c r="B824" s="98" t="s">
        <v>394</v>
      </c>
      <c r="C824" s="99">
        <f>SUBTOTAL(9,C825:C871)</f>
        <v>89760</v>
      </c>
      <c r="D824" s="99">
        <f>SUBTOTAL(9,D825:D871)</f>
        <v>3114000</v>
      </c>
      <c r="E824" s="99">
        <f>SUBTOTAL(9,E825:E871)</f>
        <v>41571.4</v>
      </c>
      <c r="F824" s="99">
        <f>G824-D824</f>
        <v>-3114000</v>
      </c>
      <c r="G824" s="99">
        <f>SUBTOTAL(9,G825:G871)</f>
        <v>0</v>
      </c>
      <c r="H824" s="100">
        <f>IF(C824&lt;&gt;0,E824/C824,"-")</f>
        <v>0.46313948306595365</v>
      </c>
      <c r="I824" s="101">
        <f>IF(D824&lt;&gt;0,E824/D824,"-")</f>
        <v>1.3349839434810534E-2</v>
      </c>
      <c r="J824" s="15">
        <f>SUBTOTAL(9,J825:J871)</f>
        <v>4114000</v>
      </c>
      <c r="K824" s="15">
        <f>SUBTOTAL(9,K825:K871)</f>
        <v>2114000</v>
      </c>
      <c r="L824" s="15">
        <f>SUBTOTAL(9,L825:L871)</f>
        <v>0</v>
      </c>
    </row>
    <row r="825" spans="1:12" ht="30" hidden="1" customHeight="1" x14ac:dyDescent="0.3">
      <c r="A825" s="102"/>
      <c r="B825" s="103"/>
      <c r="C825" s="104"/>
      <c r="D825" s="105"/>
      <c r="E825" s="105"/>
      <c r="F825" s="105"/>
      <c r="G825" s="89"/>
      <c r="H825" s="90"/>
      <c r="I825" s="91"/>
      <c r="J825" s="13"/>
      <c r="K825" s="13"/>
      <c r="L825" s="13"/>
    </row>
    <row r="826" spans="1:12" ht="18" customHeight="1" x14ac:dyDescent="0.3">
      <c r="A826" s="346" t="s">
        <v>288</v>
      </c>
      <c r="B826" s="347" t="s">
        <v>289</v>
      </c>
      <c r="C826" s="331">
        <f>SUBTOTAL(9,C827:C854)</f>
        <v>60960</v>
      </c>
      <c r="D826" s="331">
        <f>SUBTOTAL(9,D827:D854)</f>
        <v>3084000</v>
      </c>
      <c r="E826" s="331">
        <f>SUBTOTAL(9,E827:E854)</f>
        <v>41571.4</v>
      </c>
      <c r="F826" s="331">
        <f>G826-D826</f>
        <v>-3084000</v>
      </c>
      <c r="G826" s="331">
        <f>SUBTOTAL(9,G827:G854)</f>
        <v>0</v>
      </c>
      <c r="H826" s="417">
        <f>IF(C826&lt;&gt;0,E826/C826,"-")</f>
        <v>0.68194553805774283</v>
      </c>
      <c r="I826" s="418">
        <f>IF(D826&lt;&gt;0,E826/D826,"-")</f>
        <v>1.347970168612192E-2</v>
      </c>
      <c r="J826" s="17">
        <f>SUBTOTAL(9,J827:J854)</f>
        <v>4084000</v>
      </c>
      <c r="K826" s="17">
        <f>SUBTOTAL(9,K827:K854)</f>
        <v>2084000</v>
      </c>
      <c r="L826" s="17">
        <f>SUBTOTAL(9,L827:L854)</f>
        <v>0</v>
      </c>
    </row>
    <row r="827" spans="1:12" ht="30" hidden="1" customHeight="1" x14ac:dyDescent="0.3">
      <c r="A827" s="429"/>
      <c r="B827" s="430"/>
      <c r="C827" s="431"/>
      <c r="D827" s="426"/>
      <c r="E827" s="426"/>
      <c r="F827" s="426"/>
      <c r="G827" s="433"/>
      <c r="H827" s="434"/>
      <c r="I827" s="435"/>
      <c r="J827" s="13"/>
      <c r="K827" s="13"/>
      <c r="L827" s="13"/>
    </row>
    <row r="828" spans="1:12" ht="18" customHeight="1" x14ac:dyDescent="0.3">
      <c r="A828" s="424" t="s">
        <v>395</v>
      </c>
      <c r="B828" s="425" t="s">
        <v>396</v>
      </c>
      <c r="C828" s="426">
        <f>SUBTOTAL(9,C829:C840)</f>
        <v>60960</v>
      </c>
      <c r="D828" s="426">
        <f>SUBTOTAL(9,D829:D840)</f>
        <v>84000</v>
      </c>
      <c r="E828" s="426">
        <f>SUBTOTAL(9,E829:E840)</f>
        <v>41571.4</v>
      </c>
      <c r="F828" s="426">
        <f>G828-D828</f>
        <v>-84000</v>
      </c>
      <c r="G828" s="426">
        <f>SUBTOTAL(9,G829:G840)</f>
        <v>0</v>
      </c>
      <c r="H828" s="427">
        <f>IF(C828&lt;&gt;0,E828/C828,"-")</f>
        <v>0.68194553805774283</v>
      </c>
      <c r="I828" s="428">
        <f>IF(D828&lt;&gt;0,E828/D828,"-")</f>
        <v>0.49489761904761909</v>
      </c>
      <c r="J828" s="20">
        <f>SUBTOTAL(9,J829:J840)</f>
        <v>84000</v>
      </c>
      <c r="K828" s="20">
        <f>SUBTOTAL(9,K829:K840)</f>
        <v>84000</v>
      </c>
      <c r="L828" s="20">
        <f>SUBTOTAL(9,L829:L840)</f>
        <v>0</v>
      </c>
    </row>
    <row r="829" spans="1:12" ht="30" hidden="1" customHeight="1" x14ac:dyDescent="0.3">
      <c r="A829" s="429"/>
      <c r="B829" s="430"/>
      <c r="C829" s="431"/>
      <c r="D829" s="432"/>
      <c r="E829" s="432"/>
      <c r="F829" s="432"/>
      <c r="G829" s="433"/>
      <c r="H829" s="434"/>
      <c r="I829" s="435"/>
      <c r="J829" s="13"/>
      <c r="K829" s="13"/>
      <c r="L829" s="13"/>
    </row>
    <row r="830" spans="1:12" ht="18" customHeight="1" x14ac:dyDescent="0.3">
      <c r="A830" s="436" t="s">
        <v>0</v>
      </c>
      <c r="B830" s="437" t="s">
        <v>136</v>
      </c>
      <c r="C830" s="432">
        <f>SUBTOTAL(9,C831:C839)</f>
        <v>60960</v>
      </c>
      <c r="D830" s="432">
        <f>SUBTOTAL(9,D831:D839)</f>
        <v>84000</v>
      </c>
      <c r="E830" s="432">
        <f>SUBTOTAL(9,E831:E839)</f>
        <v>41571.4</v>
      </c>
      <c r="F830" s="432">
        <f>G830-D830</f>
        <v>-84000</v>
      </c>
      <c r="G830" s="432">
        <f>SUBTOTAL(9,G831:G839)</f>
        <v>0</v>
      </c>
      <c r="H830" s="438">
        <f>IF(C830&lt;&gt;0,E830/C830,"-")</f>
        <v>0.68194553805774283</v>
      </c>
      <c r="I830" s="439">
        <f>IF(D830&lt;&gt;0,E830/D830,"-")</f>
        <v>0.49489761904761909</v>
      </c>
      <c r="J830" s="21">
        <f>SUBTOTAL(9,J831:J839)</f>
        <v>84000</v>
      </c>
      <c r="K830" s="21">
        <f>SUBTOTAL(9,K831:K839)</f>
        <v>84000</v>
      </c>
      <c r="L830" s="21">
        <f>SUBTOTAL(9,L831:L839)</f>
        <v>0</v>
      </c>
    </row>
    <row r="831" spans="1:12" ht="30" hidden="1" customHeight="1" x14ac:dyDescent="0.3">
      <c r="A831" s="429"/>
      <c r="B831" s="430"/>
      <c r="C831" s="431"/>
      <c r="D831" s="440"/>
      <c r="E831" s="440"/>
      <c r="F831" s="440"/>
      <c r="G831" s="433"/>
      <c r="H831" s="434"/>
      <c r="I831" s="435"/>
      <c r="J831" s="13"/>
      <c r="K831" s="13"/>
      <c r="L831" s="13"/>
    </row>
    <row r="832" spans="1:12" ht="18" customHeight="1" x14ac:dyDescent="0.3">
      <c r="A832" s="441" t="s">
        <v>10</v>
      </c>
      <c r="B832" s="442" t="s">
        <v>119</v>
      </c>
      <c r="C832" s="440">
        <f>SUBTOTAL(9,C833:C838)</f>
        <v>60960</v>
      </c>
      <c r="D832" s="440">
        <f>SUBTOTAL(9,D833:D838)</f>
        <v>84000</v>
      </c>
      <c r="E832" s="440">
        <f>SUBTOTAL(9,E833:E838)</f>
        <v>41571.4</v>
      </c>
      <c r="F832" s="440">
        <f>G832-D832</f>
        <v>-84000</v>
      </c>
      <c r="G832" s="440">
        <f>SUBTOTAL(9,G833:G838)</f>
        <v>0</v>
      </c>
      <c r="H832" s="443">
        <f>IF(C832&lt;&gt;0,E832/C832,"-")</f>
        <v>0.68194553805774283</v>
      </c>
      <c r="I832" s="444">
        <f>IF(D832&lt;&gt;0,E832/D832,"-")</f>
        <v>0.49489761904761909</v>
      </c>
      <c r="J832" s="18">
        <f>SUBTOTAL(9,J833:J838)</f>
        <v>84000</v>
      </c>
      <c r="K832" s="18">
        <f>SUBTOTAL(9,K833:K838)</f>
        <v>84000</v>
      </c>
      <c r="L832" s="18">
        <f>SUBTOTAL(9,L833:L838)</f>
        <v>0</v>
      </c>
    </row>
    <row r="833" spans="1:12" ht="22.5" hidden="1" customHeight="1" x14ac:dyDescent="0.3">
      <c r="A833" s="429"/>
      <c r="B833" s="430"/>
      <c r="C833" s="431"/>
      <c r="D833" s="440"/>
      <c r="E833" s="440"/>
      <c r="F833" s="440"/>
      <c r="G833" s="440"/>
      <c r="H833" s="443"/>
      <c r="I833" s="444"/>
      <c r="J833" s="70"/>
      <c r="K833" s="70"/>
      <c r="L833" s="70"/>
    </row>
    <row r="834" spans="1:12" ht="18" customHeight="1" x14ac:dyDescent="0.3">
      <c r="A834" s="482" t="s">
        <v>31</v>
      </c>
      <c r="B834" s="483" t="s">
        <v>161</v>
      </c>
      <c r="C834" s="484">
        <f>SUBTOTAL(9,C835:C837)</f>
        <v>60960</v>
      </c>
      <c r="D834" s="484">
        <f>SUBTOTAL(9,D835:D837)</f>
        <v>84000</v>
      </c>
      <c r="E834" s="484">
        <f>SUBTOTAL(9,E835:E837)</f>
        <v>41571.4</v>
      </c>
      <c r="F834" s="484">
        <f>G834-D834</f>
        <v>-84000</v>
      </c>
      <c r="G834" s="484">
        <f>SUBTOTAL(9,G835:G837)</f>
        <v>0</v>
      </c>
      <c r="H834" s="485">
        <f>IF(C834&lt;&gt;0,E834/C834,"-")</f>
        <v>0.68194553805774283</v>
      </c>
      <c r="I834" s="486">
        <f>IF(D834&lt;&gt;0,E834/D834,"-")</f>
        <v>0.49489761904761909</v>
      </c>
      <c r="J834" s="70">
        <f>SUBTOTAL(9,J835:J837)</f>
        <v>84000</v>
      </c>
      <c r="K834" s="70">
        <f>SUBTOTAL(9,K835:K837)</f>
        <v>84000</v>
      </c>
      <c r="L834" s="70">
        <f>SUBTOTAL(9,L835:L837)</f>
        <v>0</v>
      </c>
    </row>
    <row r="835" spans="1:12" ht="30" hidden="1" customHeight="1" x14ac:dyDescent="0.3">
      <c r="A835" s="429"/>
      <c r="B835" s="430"/>
      <c r="C835" s="431"/>
      <c r="D835" s="431"/>
      <c r="E835" s="431"/>
      <c r="F835" s="431"/>
      <c r="G835" s="433"/>
      <c r="H835" s="434"/>
      <c r="I835" s="435"/>
      <c r="J835" s="13"/>
      <c r="K835" s="13"/>
      <c r="L835" s="13"/>
    </row>
    <row r="836" spans="1:12" ht="15" customHeight="1" x14ac:dyDescent="0.3">
      <c r="A836" s="487" t="s">
        <v>83</v>
      </c>
      <c r="B836" s="488" t="s">
        <v>186</v>
      </c>
      <c r="C836" s="489">
        <v>60960</v>
      </c>
      <c r="D836" s="489">
        <v>84000</v>
      </c>
      <c r="E836" s="489">
        <v>41571.4</v>
      </c>
      <c r="F836" s="489">
        <f>G836-D836</f>
        <v>-84000</v>
      </c>
      <c r="G836" s="489"/>
      <c r="H836" s="490">
        <f>IF(C836&lt;&gt;0,0/C836,"-")</f>
        <v>0</v>
      </c>
      <c r="I836" s="491">
        <f>IF(D836&lt;&gt;0,E836/D836,"-")</f>
        <v>0.49489761904761909</v>
      </c>
      <c r="J836" s="3">
        <v>84000</v>
      </c>
      <c r="K836" s="24">
        <v>84000</v>
      </c>
      <c r="L836" s="24">
        <v>0</v>
      </c>
    </row>
    <row r="837" spans="1:12" hidden="1" x14ac:dyDescent="0.3">
      <c r="A837" s="429"/>
      <c r="B837" s="430"/>
      <c r="C837" s="431"/>
      <c r="D837" s="232"/>
      <c r="E837" s="232"/>
      <c r="F837" s="232"/>
      <c r="G837" s="232"/>
      <c r="H837" s="448"/>
      <c r="I837" s="449"/>
      <c r="J837" s="3"/>
      <c r="K837" s="3"/>
      <c r="L837" s="3"/>
    </row>
    <row r="838" spans="1:12" hidden="1" x14ac:dyDescent="0.3">
      <c r="A838" s="429"/>
      <c r="B838" s="430"/>
      <c r="C838" s="431"/>
      <c r="D838" s="431"/>
      <c r="E838" s="431"/>
      <c r="F838" s="431"/>
      <c r="G838" s="433"/>
      <c r="H838" s="434"/>
      <c r="I838" s="435"/>
      <c r="J838" s="13"/>
      <c r="K838" s="13"/>
      <c r="L838" s="13"/>
    </row>
    <row r="839" spans="1:12" ht="20.100000000000001" hidden="1" customHeight="1" x14ac:dyDescent="0.3">
      <c r="A839" s="429"/>
      <c r="B839" s="430"/>
      <c r="C839" s="431"/>
      <c r="D839" s="431"/>
      <c r="E839" s="431"/>
      <c r="F839" s="431"/>
      <c r="G839" s="433"/>
      <c r="H839" s="434"/>
      <c r="I839" s="435"/>
      <c r="J839" s="13"/>
      <c r="K839" s="13"/>
      <c r="L839" s="13"/>
    </row>
    <row r="840" spans="1:12" ht="20.100000000000001" hidden="1" customHeight="1" x14ac:dyDescent="0.3">
      <c r="A840" s="429"/>
      <c r="B840" s="430"/>
      <c r="C840" s="431"/>
      <c r="D840" s="431"/>
      <c r="E840" s="431"/>
      <c r="F840" s="431"/>
      <c r="G840" s="433"/>
      <c r="H840" s="434"/>
      <c r="I840" s="435"/>
      <c r="J840" s="13"/>
      <c r="K840" s="13"/>
      <c r="L840" s="13"/>
    </row>
    <row r="841" spans="1:12" ht="18" customHeight="1" x14ac:dyDescent="0.3">
      <c r="A841" s="424" t="s">
        <v>471</v>
      </c>
      <c r="B841" s="425" t="s">
        <v>472</v>
      </c>
      <c r="C841" s="426">
        <f>SUBTOTAL(9,C842:C853)</f>
        <v>0</v>
      </c>
      <c r="D841" s="426">
        <f>SUBTOTAL(9,D842:D853)</f>
        <v>3000000</v>
      </c>
      <c r="E841" s="426">
        <f>SUBTOTAL(9,E842:E853)</f>
        <v>0</v>
      </c>
      <c r="F841" s="426">
        <f>G841-D841</f>
        <v>-3000000</v>
      </c>
      <c r="G841" s="426">
        <f>SUBTOTAL(9,G842:G853)</f>
        <v>0</v>
      </c>
      <c r="H841" s="427" t="str">
        <f>IF(C841&lt;&gt;0,E841/C841,"-")</f>
        <v>-</v>
      </c>
      <c r="I841" s="428">
        <f>IF(D841&lt;&gt;0,E841/D841,"-")</f>
        <v>0</v>
      </c>
      <c r="J841" s="20">
        <f>SUBTOTAL(9,J842:J853)</f>
        <v>4000000</v>
      </c>
      <c r="K841" s="20">
        <f>SUBTOTAL(9,K842:K853)</f>
        <v>2000000</v>
      </c>
      <c r="L841" s="20">
        <f>SUBTOTAL(9,L842:L853)</f>
        <v>0</v>
      </c>
    </row>
    <row r="842" spans="1:12" ht="30" hidden="1" customHeight="1" x14ac:dyDescent="0.3">
      <c r="A842" s="429"/>
      <c r="B842" s="430"/>
      <c r="C842" s="431"/>
      <c r="D842" s="432"/>
      <c r="E842" s="432"/>
      <c r="F842" s="432"/>
      <c r="G842" s="433"/>
      <c r="H842" s="434"/>
      <c r="I842" s="435"/>
      <c r="J842" s="13"/>
      <c r="K842" s="13"/>
      <c r="L842" s="13"/>
    </row>
    <row r="843" spans="1:12" ht="18" customHeight="1" x14ac:dyDescent="0.3">
      <c r="A843" s="436" t="s">
        <v>1</v>
      </c>
      <c r="B843" s="437" t="s">
        <v>177</v>
      </c>
      <c r="C843" s="432">
        <f>SUBTOTAL(9,C844:C852)</f>
        <v>0</v>
      </c>
      <c r="D843" s="432">
        <f>SUBTOTAL(9,D844:D852)</f>
        <v>3000000</v>
      </c>
      <c r="E843" s="432">
        <f>SUBTOTAL(9,E844:E852)</f>
        <v>0</v>
      </c>
      <c r="F843" s="432">
        <f>G843-D843</f>
        <v>-3000000</v>
      </c>
      <c r="G843" s="432">
        <f>SUBTOTAL(9,G844:G852)</f>
        <v>0</v>
      </c>
      <c r="H843" s="438" t="str">
        <f>IF(C843&lt;&gt;0,E843/C843,"-")</f>
        <v>-</v>
      </c>
      <c r="I843" s="439">
        <f>IF(D843&lt;&gt;0,E843/D843,"-")</f>
        <v>0</v>
      </c>
      <c r="J843" s="21">
        <f>SUBTOTAL(9,J844:J852)</f>
        <v>4000000</v>
      </c>
      <c r="K843" s="21">
        <f>SUBTOTAL(9,K844:K852)</f>
        <v>2000000</v>
      </c>
      <c r="L843" s="21">
        <f>SUBTOTAL(9,L844:L852)</f>
        <v>0</v>
      </c>
    </row>
    <row r="844" spans="1:12" ht="30" hidden="1" customHeight="1" x14ac:dyDescent="0.3">
      <c r="A844" s="429"/>
      <c r="B844" s="430"/>
      <c r="C844" s="431"/>
      <c r="D844" s="440"/>
      <c r="E844" s="440"/>
      <c r="F844" s="440"/>
      <c r="G844" s="433"/>
      <c r="H844" s="434"/>
      <c r="I844" s="435"/>
      <c r="J844" s="13"/>
      <c r="K844" s="13"/>
      <c r="L844" s="13"/>
    </row>
    <row r="845" spans="1:12" ht="18" customHeight="1" x14ac:dyDescent="0.3">
      <c r="A845" s="441" t="s">
        <v>12</v>
      </c>
      <c r="B845" s="442" t="s">
        <v>190</v>
      </c>
      <c r="C845" s="440">
        <f>SUBTOTAL(9,C846:C851)</f>
        <v>0</v>
      </c>
      <c r="D845" s="440">
        <f>SUBTOTAL(9,D846:D851)</f>
        <v>3000000</v>
      </c>
      <c r="E845" s="440">
        <f>SUBTOTAL(9,E846:E851)</f>
        <v>0</v>
      </c>
      <c r="F845" s="440">
        <f>G845-D845</f>
        <v>-3000000</v>
      </c>
      <c r="G845" s="440">
        <f>SUBTOTAL(9,G846:G851)</f>
        <v>0</v>
      </c>
      <c r="H845" s="443" t="str">
        <f>IF(C845&lt;&gt;0,E845/C845,"-")</f>
        <v>-</v>
      </c>
      <c r="I845" s="444">
        <f>IF(D845&lt;&gt;0,E845/D845,"-")</f>
        <v>0</v>
      </c>
      <c r="J845" s="18">
        <f>SUBTOTAL(9,J846:J851)</f>
        <v>4000000</v>
      </c>
      <c r="K845" s="18">
        <f>SUBTOTAL(9,K846:K851)</f>
        <v>2000000</v>
      </c>
      <c r="L845" s="18">
        <f>SUBTOTAL(9,L846:L851)</f>
        <v>0</v>
      </c>
    </row>
    <row r="846" spans="1:12" ht="22.5" hidden="1" customHeight="1" x14ac:dyDescent="0.3">
      <c r="A846" s="429"/>
      <c r="B846" s="430"/>
      <c r="C846" s="431"/>
      <c r="D846" s="440"/>
      <c r="E846" s="440"/>
      <c r="F846" s="440"/>
      <c r="G846" s="440"/>
      <c r="H846" s="443"/>
      <c r="I846" s="444"/>
      <c r="J846" s="70"/>
      <c r="K846" s="70"/>
      <c r="L846" s="70"/>
    </row>
    <row r="847" spans="1:12" ht="18" customHeight="1" x14ac:dyDescent="0.3">
      <c r="A847" s="441" t="s">
        <v>34</v>
      </c>
      <c r="B847" s="442" t="s">
        <v>174</v>
      </c>
      <c r="C847" s="440">
        <f>SUBTOTAL(9,C848:C850)</f>
        <v>0</v>
      </c>
      <c r="D847" s="440">
        <f>SUBTOTAL(9,D848:D850)</f>
        <v>3000000</v>
      </c>
      <c r="E847" s="440">
        <f>SUBTOTAL(9,E848:E850)</f>
        <v>0</v>
      </c>
      <c r="F847" s="440">
        <f>G847-D847</f>
        <v>-3000000</v>
      </c>
      <c r="G847" s="440">
        <f>SUBTOTAL(9,G848:G850)</f>
        <v>0</v>
      </c>
      <c r="H847" s="443" t="str">
        <f>IF(C847&lt;&gt;0,E847/C847,"-")</f>
        <v>-</v>
      </c>
      <c r="I847" s="444">
        <f>IF(D847&lt;&gt;0,E847/D847,"-")</f>
        <v>0</v>
      </c>
      <c r="J847" s="70">
        <f>SUBTOTAL(9,J848:J850)</f>
        <v>4000000</v>
      </c>
      <c r="K847" s="70">
        <f>SUBTOTAL(9,K848:K850)</f>
        <v>2000000</v>
      </c>
      <c r="L847" s="70">
        <f>SUBTOTAL(9,L848:L850)</f>
        <v>0</v>
      </c>
    </row>
    <row r="848" spans="1:12" ht="30" hidden="1" customHeight="1" x14ac:dyDescent="0.3">
      <c r="A848" s="429"/>
      <c r="B848" s="430"/>
      <c r="C848" s="431"/>
      <c r="D848" s="431"/>
      <c r="E848" s="431"/>
      <c r="F848" s="431"/>
      <c r="G848" s="433"/>
      <c r="H848" s="434"/>
      <c r="I848" s="435"/>
      <c r="J848" s="13"/>
      <c r="K848" s="13"/>
      <c r="L848" s="13"/>
    </row>
    <row r="849" spans="1:12" ht="15" customHeight="1" x14ac:dyDescent="0.3">
      <c r="A849" s="446" t="s">
        <v>89</v>
      </c>
      <c r="B849" s="447" t="s">
        <v>126</v>
      </c>
      <c r="C849" s="232">
        <v>0</v>
      </c>
      <c r="D849" s="232">
        <v>3000000</v>
      </c>
      <c r="E849" s="232">
        <v>0</v>
      </c>
      <c r="F849" s="232">
        <f>G849-D849</f>
        <v>-3000000</v>
      </c>
      <c r="G849" s="232"/>
      <c r="H849" s="448" t="str">
        <f>IF(C849&lt;&gt;0,0/C849,"-")</f>
        <v>-</v>
      </c>
      <c r="I849" s="449">
        <f>IF(D849&lt;&gt;0,E849/D849,"-")</f>
        <v>0</v>
      </c>
      <c r="J849" s="3">
        <v>4000000</v>
      </c>
      <c r="K849" s="24">
        <v>2000000</v>
      </c>
      <c r="L849" s="24">
        <v>0</v>
      </c>
    </row>
    <row r="850" spans="1:12" hidden="1" x14ac:dyDescent="0.3">
      <c r="A850" s="429"/>
      <c r="B850" s="430"/>
      <c r="C850" s="431"/>
      <c r="D850" s="232"/>
      <c r="E850" s="232"/>
      <c r="F850" s="232"/>
      <c r="G850" s="232"/>
      <c r="H850" s="448"/>
      <c r="I850" s="449"/>
      <c r="J850" s="3"/>
      <c r="K850" s="3"/>
      <c r="L850" s="3"/>
    </row>
    <row r="851" spans="1:12" hidden="1" x14ac:dyDescent="0.3">
      <c r="A851" s="429"/>
      <c r="B851" s="430"/>
      <c r="C851" s="431"/>
      <c r="D851" s="431"/>
      <c r="E851" s="431"/>
      <c r="F851" s="431"/>
      <c r="G851" s="433"/>
      <c r="H851" s="434"/>
      <c r="I851" s="435"/>
      <c r="J851" s="13"/>
      <c r="K851" s="13"/>
      <c r="L851" s="13"/>
    </row>
    <row r="852" spans="1:12" ht="20.100000000000001" hidden="1" customHeight="1" x14ac:dyDescent="0.3">
      <c r="A852" s="429"/>
      <c r="B852" s="430"/>
      <c r="C852" s="431"/>
      <c r="D852" s="431"/>
      <c r="E852" s="431"/>
      <c r="F852" s="431"/>
      <c r="G852" s="433"/>
      <c r="H852" s="434"/>
      <c r="I852" s="435"/>
      <c r="J852" s="13"/>
      <c r="K852" s="13"/>
      <c r="L852" s="13"/>
    </row>
    <row r="853" spans="1:12" ht="20.100000000000001" hidden="1" customHeight="1" x14ac:dyDescent="0.3">
      <c r="A853" s="429"/>
      <c r="B853" s="430"/>
      <c r="C853" s="431"/>
      <c r="D853" s="431"/>
      <c r="E853" s="431"/>
      <c r="F853" s="431"/>
      <c r="G853" s="433"/>
      <c r="H853" s="434"/>
      <c r="I853" s="435"/>
      <c r="J853" s="13"/>
      <c r="K853" s="13"/>
      <c r="L853" s="13"/>
    </row>
    <row r="854" spans="1:12" ht="20.100000000000001" hidden="1" customHeight="1" x14ac:dyDescent="0.3">
      <c r="A854" s="429"/>
      <c r="B854" s="430"/>
      <c r="C854" s="431"/>
      <c r="D854" s="431"/>
      <c r="E854" s="431"/>
      <c r="F854" s="431"/>
      <c r="G854" s="433"/>
      <c r="H854" s="434"/>
      <c r="I854" s="435"/>
      <c r="J854" s="13"/>
      <c r="K854" s="13"/>
      <c r="L854" s="13"/>
    </row>
    <row r="855" spans="1:12" ht="18" customHeight="1" x14ac:dyDescent="0.3">
      <c r="A855" s="346" t="s">
        <v>290</v>
      </c>
      <c r="B855" s="347" t="s">
        <v>291</v>
      </c>
      <c r="C855" s="331">
        <f>SUBTOTAL(9,C856:C870)</f>
        <v>28800</v>
      </c>
      <c r="D855" s="331">
        <f>SUBTOTAL(9,D856:D870)</f>
        <v>30000</v>
      </c>
      <c r="E855" s="331">
        <f>SUBTOTAL(9,E856:E870)</f>
        <v>0</v>
      </c>
      <c r="F855" s="331">
        <f>G855-D855</f>
        <v>-30000</v>
      </c>
      <c r="G855" s="331">
        <f>SUBTOTAL(9,G856:G870)</f>
        <v>0</v>
      </c>
      <c r="H855" s="417">
        <f>IF(C855&lt;&gt;0,E855/C855,"-")</f>
        <v>0</v>
      </c>
      <c r="I855" s="418">
        <f>IF(D855&lt;&gt;0,E855/D855,"-")</f>
        <v>0</v>
      </c>
      <c r="J855" s="17">
        <f>SUBTOTAL(9,J856:J870)</f>
        <v>30000</v>
      </c>
      <c r="K855" s="17">
        <f>SUBTOTAL(9,K856:K870)</f>
        <v>30000</v>
      </c>
      <c r="L855" s="17">
        <f>SUBTOTAL(9,L856:L870)</f>
        <v>0</v>
      </c>
    </row>
    <row r="856" spans="1:12" ht="30" hidden="1" customHeight="1" x14ac:dyDescent="0.3">
      <c r="A856" s="429"/>
      <c r="B856" s="430"/>
      <c r="C856" s="431"/>
      <c r="D856" s="426"/>
      <c r="E856" s="426"/>
      <c r="F856" s="426"/>
      <c r="G856" s="433"/>
      <c r="H856" s="434"/>
      <c r="I856" s="435"/>
      <c r="J856" s="13"/>
      <c r="K856" s="13"/>
      <c r="L856" s="13"/>
    </row>
    <row r="857" spans="1:12" ht="18" customHeight="1" x14ac:dyDescent="0.3">
      <c r="A857" s="424" t="s">
        <v>397</v>
      </c>
      <c r="B857" s="425" t="s">
        <v>398</v>
      </c>
      <c r="C857" s="426">
        <f>SUBTOTAL(9,C858:C869)</f>
        <v>28800</v>
      </c>
      <c r="D857" s="426">
        <f>SUBTOTAL(9,D858:D869)</f>
        <v>30000</v>
      </c>
      <c r="E857" s="426">
        <f>SUBTOTAL(9,E858:E869)</f>
        <v>0</v>
      </c>
      <c r="F857" s="426">
        <f>G857-D857</f>
        <v>-30000</v>
      </c>
      <c r="G857" s="426">
        <f>SUBTOTAL(9,G858:G869)</f>
        <v>0</v>
      </c>
      <c r="H857" s="427">
        <f>IF(C857&lt;&gt;0,E857/C857,"-")</f>
        <v>0</v>
      </c>
      <c r="I857" s="428">
        <f>IF(D857&lt;&gt;0,E857/D857,"-")</f>
        <v>0</v>
      </c>
      <c r="J857" s="20">
        <f>SUBTOTAL(9,J858:J869)</f>
        <v>30000</v>
      </c>
      <c r="K857" s="20">
        <f>SUBTOTAL(9,K858:K869)</f>
        <v>30000</v>
      </c>
      <c r="L857" s="20">
        <f>SUBTOTAL(9,L858:L869)</f>
        <v>0</v>
      </c>
    </row>
    <row r="858" spans="1:12" ht="30" hidden="1" customHeight="1" x14ac:dyDescent="0.3">
      <c r="A858" s="429"/>
      <c r="B858" s="430"/>
      <c r="C858" s="431"/>
      <c r="D858" s="432"/>
      <c r="E858" s="432"/>
      <c r="F858" s="432"/>
      <c r="G858" s="433"/>
      <c r="H858" s="434"/>
      <c r="I858" s="435"/>
      <c r="J858" s="13"/>
      <c r="K858" s="13"/>
      <c r="L858" s="13"/>
    </row>
    <row r="859" spans="1:12" ht="18" customHeight="1" x14ac:dyDescent="0.3">
      <c r="A859" s="436" t="s">
        <v>0</v>
      </c>
      <c r="B859" s="437" t="s">
        <v>136</v>
      </c>
      <c r="C859" s="432">
        <f>SUBTOTAL(9,C860:C868)</f>
        <v>28800</v>
      </c>
      <c r="D859" s="432">
        <f>SUBTOTAL(9,D860:D868)</f>
        <v>30000</v>
      </c>
      <c r="E859" s="432">
        <f>SUBTOTAL(9,E860:E868)</f>
        <v>0</v>
      </c>
      <c r="F859" s="432">
        <f>G859-D859</f>
        <v>-30000</v>
      </c>
      <c r="G859" s="432">
        <f>SUBTOTAL(9,G860:G868)</f>
        <v>0</v>
      </c>
      <c r="H859" s="438">
        <f>IF(C859&lt;&gt;0,E859/C859,"-")</f>
        <v>0</v>
      </c>
      <c r="I859" s="439">
        <f>IF(D859&lt;&gt;0,E859/D859,"-")</f>
        <v>0</v>
      </c>
      <c r="J859" s="21">
        <f>SUBTOTAL(9,J860:J868)</f>
        <v>30000</v>
      </c>
      <c r="K859" s="21">
        <f>SUBTOTAL(9,K860:K868)</f>
        <v>30000</v>
      </c>
      <c r="L859" s="21">
        <f>SUBTOTAL(9,L860:L868)</f>
        <v>0</v>
      </c>
    </row>
    <row r="860" spans="1:12" ht="30" hidden="1" customHeight="1" x14ac:dyDescent="0.3">
      <c r="A860" s="429"/>
      <c r="B860" s="430"/>
      <c r="C860" s="431"/>
      <c r="D860" s="440"/>
      <c r="E860" s="440"/>
      <c r="F860" s="440"/>
      <c r="G860" s="433"/>
      <c r="H860" s="434"/>
      <c r="I860" s="435"/>
      <c r="J860" s="13"/>
      <c r="K860" s="13"/>
      <c r="L860" s="13"/>
    </row>
    <row r="861" spans="1:12" ht="18" customHeight="1" x14ac:dyDescent="0.3">
      <c r="A861" s="441" t="s">
        <v>10</v>
      </c>
      <c r="B861" s="442" t="s">
        <v>119</v>
      </c>
      <c r="C861" s="440">
        <f>SUBTOTAL(9,C862:C867)</f>
        <v>28800</v>
      </c>
      <c r="D861" s="440">
        <f>SUBTOTAL(9,D862:D867)</f>
        <v>30000</v>
      </c>
      <c r="E861" s="440">
        <f>SUBTOTAL(9,E862:E867)</f>
        <v>0</v>
      </c>
      <c r="F861" s="440">
        <f>G861-D861</f>
        <v>-30000</v>
      </c>
      <c r="G861" s="440">
        <f>SUBTOTAL(9,G862:G867)</f>
        <v>0</v>
      </c>
      <c r="H861" s="443">
        <f>IF(C861&lt;&gt;0,E861/C861,"-")</f>
        <v>0</v>
      </c>
      <c r="I861" s="444">
        <f>IF(D861&lt;&gt;0,E861/D861,"-")</f>
        <v>0</v>
      </c>
      <c r="J861" s="18">
        <f>SUBTOTAL(9,J862:J867)</f>
        <v>30000</v>
      </c>
      <c r="K861" s="18">
        <f>SUBTOTAL(9,K862:K867)</f>
        <v>30000</v>
      </c>
      <c r="L861" s="18">
        <f>SUBTOTAL(9,L862:L867)</f>
        <v>0</v>
      </c>
    </row>
    <row r="862" spans="1:12" ht="22.5" hidden="1" customHeight="1" x14ac:dyDescent="0.3">
      <c r="A862" s="429"/>
      <c r="B862" s="430"/>
      <c r="C862" s="431"/>
      <c r="D862" s="440"/>
      <c r="E862" s="440"/>
      <c r="F862" s="440"/>
      <c r="G862" s="440"/>
      <c r="H862" s="443"/>
      <c r="I862" s="444"/>
      <c r="J862" s="70"/>
      <c r="K862" s="70"/>
      <c r="L862" s="70"/>
    </row>
    <row r="863" spans="1:12" ht="18" customHeight="1" x14ac:dyDescent="0.3">
      <c r="A863" s="441" t="s">
        <v>31</v>
      </c>
      <c r="B863" s="442" t="s">
        <v>161</v>
      </c>
      <c r="C863" s="440">
        <f>SUBTOTAL(9,C864:C866)</f>
        <v>28800</v>
      </c>
      <c r="D863" s="440">
        <f>SUBTOTAL(9,D864:D866)</f>
        <v>30000</v>
      </c>
      <c r="E863" s="440">
        <f>SUBTOTAL(9,E864:E866)</f>
        <v>0</v>
      </c>
      <c r="F863" s="440">
        <f>G863-D863</f>
        <v>-30000</v>
      </c>
      <c r="G863" s="440">
        <f>SUBTOTAL(9,G864:G866)</f>
        <v>0</v>
      </c>
      <c r="H863" s="443">
        <f>IF(C863&lt;&gt;0,E863/C863,"-")</f>
        <v>0</v>
      </c>
      <c r="I863" s="444">
        <f>IF(D863&lt;&gt;0,E863/D863,"-")</f>
        <v>0</v>
      </c>
      <c r="J863" s="70">
        <f>SUBTOTAL(9,J864:J866)</f>
        <v>30000</v>
      </c>
      <c r="K863" s="70">
        <f>SUBTOTAL(9,K864:K866)</f>
        <v>30000</v>
      </c>
      <c r="L863" s="70">
        <f>SUBTOTAL(9,L864:L866)</f>
        <v>0</v>
      </c>
    </row>
    <row r="864" spans="1:12" ht="30" hidden="1" customHeight="1" x14ac:dyDescent="0.3">
      <c r="A864" s="429"/>
      <c r="B864" s="430"/>
      <c r="C864" s="431"/>
      <c r="D864" s="431"/>
      <c r="E864" s="431"/>
      <c r="F864" s="431"/>
      <c r="G864" s="433"/>
      <c r="H864" s="434"/>
      <c r="I864" s="435"/>
      <c r="J864" s="13"/>
      <c r="K864" s="13"/>
      <c r="L864" s="13"/>
    </row>
    <row r="865" spans="1:12" ht="15" customHeight="1" x14ac:dyDescent="0.3">
      <c r="A865" s="446" t="s">
        <v>83</v>
      </c>
      <c r="B865" s="447" t="s">
        <v>186</v>
      </c>
      <c r="C865" s="232">
        <v>28800</v>
      </c>
      <c r="D865" s="232">
        <v>30000</v>
      </c>
      <c r="E865" s="232">
        <v>0</v>
      </c>
      <c r="F865" s="232">
        <f>G865-D865</f>
        <v>-30000</v>
      </c>
      <c r="G865" s="232"/>
      <c r="H865" s="448">
        <f>IF(C865&lt;&gt;0,0/C865,"-")</f>
        <v>0</v>
      </c>
      <c r="I865" s="449">
        <f>IF(D865&lt;&gt;0,E865/D865,"-")</f>
        <v>0</v>
      </c>
      <c r="J865" s="3">
        <v>30000</v>
      </c>
      <c r="K865" s="24">
        <v>30000</v>
      </c>
      <c r="L865" s="24">
        <v>0</v>
      </c>
    </row>
    <row r="866" spans="1:12" hidden="1" x14ac:dyDescent="0.3">
      <c r="A866" s="102"/>
      <c r="B866" s="103"/>
      <c r="C866" s="104"/>
      <c r="D866" s="136"/>
      <c r="E866" s="136"/>
      <c r="F866" s="136"/>
      <c r="G866" s="136"/>
      <c r="H866" s="445"/>
      <c r="I866" s="137"/>
      <c r="J866" s="3"/>
      <c r="K866" s="3"/>
      <c r="L866" s="3"/>
    </row>
    <row r="867" spans="1:12" hidden="1" x14ac:dyDescent="0.3">
      <c r="A867" s="102"/>
      <c r="B867" s="103"/>
      <c r="C867" s="104"/>
      <c r="D867" s="104"/>
      <c r="E867" s="104"/>
      <c r="F867" s="104"/>
      <c r="G867" s="89"/>
      <c r="H867" s="90"/>
      <c r="I867" s="91"/>
      <c r="J867" s="13"/>
      <c r="K867" s="13"/>
      <c r="L867" s="13"/>
    </row>
    <row r="868" spans="1:12" ht="20.100000000000001" hidden="1" customHeight="1" x14ac:dyDescent="0.3">
      <c r="A868" s="102"/>
      <c r="B868" s="103"/>
      <c r="C868" s="104"/>
      <c r="D868" s="104"/>
      <c r="E868" s="104"/>
      <c r="F868" s="104"/>
      <c r="G868" s="89"/>
      <c r="H868" s="90"/>
      <c r="I868" s="91"/>
      <c r="J868" s="13"/>
      <c r="K868" s="13"/>
      <c r="L868" s="13"/>
    </row>
    <row r="869" spans="1:12" ht="20.100000000000001" hidden="1" customHeight="1" x14ac:dyDescent="0.3">
      <c r="A869" s="102"/>
      <c r="B869" s="103"/>
      <c r="C869" s="104"/>
      <c r="D869" s="104"/>
      <c r="E869" s="104"/>
      <c r="F869" s="104"/>
      <c r="G869" s="89"/>
      <c r="H869" s="90"/>
      <c r="I869" s="91"/>
      <c r="J869" s="13"/>
      <c r="K869" s="13"/>
      <c r="L869" s="13"/>
    </row>
    <row r="870" spans="1:12" ht="20.100000000000001" hidden="1" customHeight="1" x14ac:dyDescent="0.3">
      <c r="A870" s="102"/>
      <c r="B870" s="103"/>
      <c r="C870" s="104"/>
      <c r="D870" s="104"/>
      <c r="E870" s="104"/>
      <c r="F870" s="104"/>
      <c r="G870" s="89"/>
      <c r="H870" s="90"/>
      <c r="I870" s="91"/>
      <c r="J870" s="13"/>
      <c r="K870" s="13"/>
      <c r="L870" s="13"/>
    </row>
    <row r="871" spans="1:12" ht="20.100000000000001" hidden="1" customHeight="1" x14ac:dyDescent="0.3">
      <c r="A871" s="102"/>
      <c r="B871" s="103"/>
      <c r="C871" s="104"/>
      <c r="D871" s="104"/>
      <c r="E871" s="104"/>
      <c r="F871" s="104"/>
      <c r="G871" s="89"/>
      <c r="H871" s="90"/>
      <c r="I871" s="91"/>
      <c r="J871" s="13"/>
      <c r="K871" s="13"/>
      <c r="L871" s="13"/>
    </row>
    <row r="872" spans="1:12" s="11" customFormat="1" ht="18" customHeight="1" x14ac:dyDescent="0.3">
      <c r="A872" s="106" t="s">
        <v>399</v>
      </c>
      <c r="B872" s="107" t="s">
        <v>400</v>
      </c>
      <c r="C872" s="108">
        <f>SUBTOTAL(9,C873:C932)</f>
        <v>0</v>
      </c>
      <c r="D872" s="108">
        <f>SUBTOTAL(9,D873:D932)</f>
        <v>91000</v>
      </c>
      <c r="E872" s="108">
        <f>SUBTOTAL(9,E873:E932)</f>
        <v>3650</v>
      </c>
      <c r="F872" s="108">
        <f>G872-D872</f>
        <v>-91000</v>
      </c>
      <c r="G872" s="108">
        <f>SUBTOTAL(9,G873:G932)</f>
        <v>0</v>
      </c>
      <c r="H872" s="109" t="str">
        <f>IF(C872&lt;&gt;0,E872/C872,"-")</f>
        <v>-</v>
      </c>
      <c r="I872" s="110">
        <f>IF(D872&lt;&gt;0,E872/D872,"-")</f>
        <v>4.0109890109890113E-2</v>
      </c>
      <c r="J872" s="15">
        <f>SUBTOTAL(9,J873:J932)</f>
        <v>91000</v>
      </c>
      <c r="K872" s="15">
        <f>SUBTOTAL(9,K873:K932)</f>
        <v>91000</v>
      </c>
      <c r="L872" s="15">
        <f>SUBTOTAL(9,L873:L932)</f>
        <v>0</v>
      </c>
    </row>
    <row r="873" spans="1:12" ht="30" hidden="1" customHeight="1" x14ac:dyDescent="0.3">
      <c r="A873" s="102"/>
      <c r="B873" s="103"/>
      <c r="C873" s="104"/>
      <c r="D873" s="105"/>
      <c r="E873" s="105"/>
      <c r="F873" s="105"/>
      <c r="G873" s="89"/>
      <c r="H873" s="90"/>
      <c r="I873" s="91"/>
      <c r="J873" s="13"/>
      <c r="K873" s="13"/>
      <c r="L873" s="13"/>
    </row>
    <row r="874" spans="1:12" ht="18" customHeight="1" x14ac:dyDescent="0.3">
      <c r="A874" s="346" t="s">
        <v>290</v>
      </c>
      <c r="B874" s="347" t="s">
        <v>291</v>
      </c>
      <c r="C874" s="331">
        <f>SUBTOTAL(9,C875:C915)</f>
        <v>0</v>
      </c>
      <c r="D874" s="331">
        <f>SUBTOTAL(9,D875:D915)</f>
        <v>76000</v>
      </c>
      <c r="E874" s="331">
        <f>SUBTOTAL(9,E875:E915)</f>
        <v>3650</v>
      </c>
      <c r="F874" s="331">
        <f>G874-D874</f>
        <v>-76000</v>
      </c>
      <c r="G874" s="331">
        <f>SUBTOTAL(9,G875:G915)</f>
        <v>0</v>
      </c>
      <c r="H874" s="417" t="str">
        <f>IF(C874&lt;&gt;0,E874/C874,"-")</f>
        <v>-</v>
      </c>
      <c r="I874" s="418">
        <f>IF(D874&lt;&gt;0,E874/D874,"-")</f>
        <v>4.8026315789473681E-2</v>
      </c>
      <c r="J874" s="17">
        <f>SUBTOTAL(9,J875:J915)</f>
        <v>76000</v>
      </c>
      <c r="K874" s="17">
        <f>SUBTOTAL(9,K875:K915)</f>
        <v>76000</v>
      </c>
      <c r="L874" s="17">
        <f>SUBTOTAL(9,L875:L915)</f>
        <v>0</v>
      </c>
    </row>
    <row r="875" spans="1:12" ht="30" hidden="1" customHeight="1" x14ac:dyDescent="0.3">
      <c r="A875" s="429"/>
      <c r="B875" s="430"/>
      <c r="C875" s="431"/>
      <c r="D875" s="426"/>
      <c r="E875" s="426"/>
      <c r="F875" s="426"/>
      <c r="G875" s="433"/>
      <c r="H875" s="434"/>
      <c r="I875" s="435"/>
      <c r="J875" s="13"/>
      <c r="K875" s="13"/>
      <c r="L875" s="13"/>
    </row>
    <row r="876" spans="1:12" ht="18" customHeight="1" x14ac:dyDescent="0.3">
      <c r="A876" s="424" t="s">
        <v>401</v>
      </c>
      <c r="B876" s="425" t="s">
        <v>402</v>
      </c>
      <c r="C876" s="426">
        <f>SUBTOTAL(9,C877:C888)</f>
        <v>0</v>
      </c>
      <c r="D876" s="426">
        <f>SUBTOTAL(9,D877:D888)</f>
        <v>8000</v>
      </c>
      <c r="E876" s="426">
        <f>SUBTOTAL(9,E877:E888)</f>
        <v>3650</v>
      </c>
      <c r="F876" s="426">
        <f>G876-D876</f>
        <v>-8000</v>
      </c>
      <c r="G876" s="426">
        <f>SUBTOTAL(9,G877:G888)</f>
        <v>0</v>
      </c>
      <c r="H876" s="427" t="str">
        <f>IF(C876&lt;&gt;0,E876/C876,"-")</f>
        <v>-</v>
      </c>
      <c r="I876" s="428">
        <f>IF(D876&lt;&gt;0,E876/D876,"-")</f>
        <v>0.45624999999999999</v>
      </c>
      <c r="J876" s="20">
        <f>SUBTOTAL(9,J877:J888)</f>
        <v>8000</v>
      </c>
      <c r="K876" s="20">
        <f>SUBTOTAL(9,K877:K888)</f>
        <v>8000</v>
      </c>
      <c r="L876" s="20">
        <f>SUBTOTAL(9,L877:L888)</f>
        <v>0</v>
      </c>
    </row>
    <row r="877" spans="1:12" ht="30" hidden="1" customHeight="1" x14ac:dyDescent="0.3">
      <c r="A877" s="429"/>
      <c r="B877" s="430"/>
      <c r="C877" s="431"/>
      <c r="D877" s="432"/>
      <c r="E877" s="432"/>
      <c r="F877" s="432"/>
      <c r="G877" s="433"/>
      <c r="H877" s="434"/>
      <c r="I877" s="435"/>
      <c r="J877" s="13"/>
      <c r="K877" s="13"/>
      <c r="L877" s="13"/>
    </row>
    <row r="878" spans="1:12" ht="18" customHeight="1" x14ac:dyDescent="0.3">
      <c r="A878" s="436" t="s">
        <v>0</v>
      </c>
      <c r="B878" s="437" t="s">
        <v>136</v>
      </c>
      <c r="C878" s="432">
        <f>SUBTOTAL(9,C879:C887)</f>
        <v>0</v>
      </c>
      <c r="D878" s="432">
        <f>SUBTOTAL(9,D879:D887)</f>
        <v>8000</v>
      </c>
      <c r="E878" s="432">
        <f>SUBTOTAL(9,E879:E887)</f>
        <v>3650</v>
      </c>
      <c r="F878" s="432">
        <f>G878-D878</f>
        <v>-8000</v>
      </c>
      <c r="G878" s="432">
        <f>SUBTOTAL(9,G879:G887)</f>
        <v>0</v>
      </c>
      <c r="H878" s="438" t="str">
        <f>IF(C878&lt;&gt;0,E878/C878,"-")</f>
        <v>-</v>
      </c>
      <c r="I878" s="439">
        <f>IF(D878&lt;&gt;0,E878/D878,"-")</f>
        <v>0.45624999999999999</v>
      </c>
      <c r="J878" s="21">
        <f>SUBTOTAL(9,J879:J887)</f>
        <v>8000</v>
      </c>
      <c r="K878" s="21">
        <f>SUBTOTAL(9,K879:K887)</f>
        <v>8000</v>
      </c>
      <c r="L878" s="21">
        <f>SUBTOTAL(9,L879:L887)</f>
        <v>0</v>
      </c>
    </row>
    <row r="879" spans="1:12" ht="30" hidden="1" customHeight="1" x14ac:dyDescent="0.3">
      <c r="A879" s="429"/>
      <c r="B879" s="430"/>
      <c r="C879" s="431"/>
      <c r="D879" s="440"/>
      <c r="E879" s="440"/>
      <c r="F879" s="440"/>
      <c r="G879" s="433"/>
      <c r="H879" s="434"/>
      <c r="I879" s="435"/>
      <c r="J879" s="13"/>
      <c r="K879" s="13"/>
      <c r="L879" s="13"/>
    </row>
    <row r="880" spans="1:12" ht="18" customHeight="1" x14ac:dyDescent="0.3">
      <c r="A880" s="441" t="s">
        <v>10</v>
      </c>
      <c r="B880" s="442" t="s">
        <v>119</v>
      </c>
      <c r="C880" s="440">
        <f>SUBTOTAL(9,C881:C886)</f>
        <v>0</v>
      </c>
      <c r="D880" s="440">
        <f>SUBTOTAL(9,D881:D886)</f>
        <v>8000</v>
      </c>
      <c r="E880" s="440">
        <f>SUBTOTAL(9,E881:E886)</f>
        <v>3650</v>
      </c>
      <c r="F880" s="440">
        <f>G880-D880</f>
        <v>-8000</v>
      </c>
      <c r="G880" s="440">
        <f>SUBTOTAL(9,G881:G886)</f>
        <v>0</v>
      </c>
      <c r="H880" s="443" t="str">
        <f>IF(C880&lt;&gt;0,E880/C880,"-")</f>
        <v>-</v>
      </c>
      <c r="I880" s="444">
        <f>IF(D880&lt;&gt;0,E880/D880,"-")</f>
        <v>0.45624999999999999</v>
      </c>
      <c r="J880" s="18">
        <f>SUBTOTAL(9,J881:J886)</f>
        <v>8000</v>
      </c>
      <c r="K880" s="18">
        <f>SUBTOTAL(9,K881:K886)</f>
        <v>8000</v>
      </c>
      <c r="L880" s="18">
        <f>SUBTOTAL(9,L881:L886)</f>
        <v>0</v>
      </c>
    </row>
    <row r="881" spans="1:12" ht="22.5" hidden="1" customHeight="1" x14ac:dyDescent="0.3">
      <c r="A881" s="429"/>
      <c r="B881" s="430"/>
      <c r="C881" s="431"/>
      <c r="D881" s="440"/>
      <c r="E881" s="440"/>
      <c r="F881" s="440"/>
      <c r="G881" s="440"/>
      <c r="H881" s="443"/>
      <c r="I881" s="444"/>
      <c r="J881" s="70"/>
      <c r="K881" s="70"/>
      <c r="L881" s="70"/>
    </row>
    <row r="882" spans="1:12" ht="18" customHeight="1" x14ac:dyDescent="0.3">
      <c r="A882" s="441" t="s">
        <v>31</v>
      </c>
      <c r="B882" s="442" t="s">
        <v>161</v>
      </c>
      <c r="C882" s="440">
        <f>SUBTOTAL(9,C883:C885)</f>
        <v>0</v>
      </c>
      <c r="D882" s="440">
        <f>SUBTOTAL(9,D883:D885)</f>
        <v>8000</v>
      </c>
      <c r="E882" s="440">
        <f>SUBTOTAL(9,E883:E885)</f>
        <v>3650</v>
      </c>
      <c r="F882" s="440">
        <f>G882-D882</f>
        <v>-8000</v>
      </c>
      <c r="G882" s="440">
        <f>SUBTOTAL(9,G883:G885)</f>
        <v>0</v>
      </c>
      <c r="H882" s="443" t="str">
        <f>IF(C882&lt;&gt;0,E882/C882,"-")</f>
        <v>-</v>
      </c>
      <c r="I882" s="444">
        <f>IF(D882&lt;&gt;0,E882/D882,"-")</f>
        <v>0.45624999999999999</v>
      </c>
      <c r="J882" s="70">
        <f>SUBTOTAL(9,J883:J885)</f>
        <v>8000</v>
      </c>
      <c r="K882" s="70">
        <f>SUBTOTAL(9,K883:K885)</f>
        <v>8000</v>
      </c>
      <c r="L882" s="70">
        <f>SUBTOTAL(9,L883:L885)</f>
        <v>0</v>
      </c>
    </row>
    <row r="883" spans="1:12" ht="30" hidden="1" customHeight="1" x14ac:dyDescent="0.3">
      <c r="A883" s="429"/>
      <c r="B883" s="430"/>
      <c r="C883" s="431"/>
      <c r="D883" s="431"/>
      <c r="E883" s="431"/>
      <c r="F883" s="431"/>
      <c r="G883" s="433"/>
      <c r="H883" s="434"/>
      <c r="I883" s="435"/>
      <c r="J883" s="13"/>
      <c r="K883" s="13"/>
      <c r="L883" s="13"/>
    </row>
    <row r="884" spans="1:12" ht="15" customHeight="1" x14ac:dyDescent="0.3">
      <c r="A884" s="446" t="s">
        <v>83</v>
      </c>
      <c r="B884" s="447" t="s">
        <v>186</v>
      </c>
      <c r="C884" s="232">
        <v>0</v>
      </c>
      <c r="D884" s="232">
        <v>8000</v>
      </c>
      <c r="E884" s="232">
        <v>3650</v>
      </c>
      <c r="F884" s="232">
        <f>G884-D884</f>
        <v>-8000</v>
      </c>
      <c r="G884" s="232"/>
      <c r="H884" s="448" t="str">
        <f>IF(C884&lt;&gt;0,0/C884,"-")</f>
        <v>-</v>
      </c>
      <c r="I884" s="449">
        <f>IF(D884&lt;&gt;0,E884/D884,"-")</f>
        <v>0.45624999999999999</v>
      </c>
      <c r="J884" s="3">
        <v>8000</v>
      </c>
      <c r="K884" s="24">
        <v>8000</v>
      </c>
      <c r="L884" s="24">
        <v>0</v>
      </c>
    </row>
    <row r="885" spans="1:12" hidden="1" x14ac:dyDescent="0.3">
      <c r="A885" s="429"/>
      <c r="B885" s="430"/>
      <c r="C885" s="431"/>
      <c r="D885" s="232"/>
      <c r="E885" s="232"/>
      <c r="F885" s="232"/>
      <c r="G885" s="232"/>
      <c r="H885" s="448"/>
      <c r="I885" s="449"/>
      <c r="J885" s="3"/>
      <c r="K885" s="3"/>
      <c r="L885" s="3"/>
    </row>
    <row r="886" spans="1:12" hidden="1" x14ac:dyDescent="0.3">
      <c r="A886" s="429"/>
      <c r="B886" s="430"/>
      <c r="C886" s="431"/>
      <c r="D886" s="431"/>
      <c r="E886" s="431"/>
      <c r="F886" s="431"/>
      <c r="G886" s="433"/>
      <c r="H886" s="434"/>
      <c r="I886" s="435"/>
      <c r="J886" s="13"/>
      <c r="K886" s="13"/>
      <c r="L886" s="13"/>
    </row>
    <row r="887" spans="1:12" ht="20.100000000000001" hidden="1" customHeight="1" x14ac:dyDescent="0.3">
      <c r="A887" s="429"/>
      <c r="B887" s="430"/>
      <c r="C887" s="431"/>
      <c r="D887" s="431"/>
      <c r="E887" s="431"/>
      <c r="F887" s="431"/>
      <c r="G887" s="433"/>
      <c r="H887" s="434"/>
      <c r="I887" s="435"/>
      <c r="J887" s="13"/>
      <c r="K887" s="13"/>
      <c r="L887" s="13"/>
    </row>
    <row r="888" spans="1:12" ht="20.100000000000001" hidden="1" customHeight="1" x14ac:dyDescent="0.3">
      <c r="A888" s="429"/>
      <c r="B888" s="430"/>
      <c r="C888" s="431"/>
      <c r="D888" s="431"/>
      <c r="E888" s="431"/>
      <c r="F888" s="431"/>
      <c r="G888" s="433"/>
      <c r="H888" s="434"/>
      <c r="I888" s="435"/>
      <c r="J888" s="13"/>
      <c r="K888" s="13"/>
      <c r="L888" s="13"/>
    </row>
    <row r="889" spans="1:12" ht="18" customHeight="1" x14ac:dyDescent="0.3">
      <c r="A889" s="424" t="s">
        <v>403</v>
      </c>
      <c r="B889" s="425" t="s">
        <v>404</v>
      </c>
      <c r="C889" s="426">
        <f>SUBTOTAL(9,C890:C901)</f>
        <v>0</v>
      </c>
      <c r="D889" s="426">
        <f>SUBTOTAL(9,D890:D901)</f>
        <v>28000</v>
      </c>
      <c r="E889" s="426">
        <f>SUBTOTAL(9,E890:E901)</f>
        <v>0</v>
      </c>
      <c r="F889" s="426">
        <f>G889-D889</f>
        <v>-28000</v>
      </c>
      <c r="G889" s="426">
        <f>SUBTOTAL(9,G890:G901)</f>
        <v>0</v>
      </c>
      <c r="H889" s="427" t="str">
        <f>IF(C889&lt;&gt;0,E889/C889,"-")</f>
        <v>-</v>
      </c>
      <c r="I889" s="428">
        <f>IF(D889&lt;&gt;0,E889/D889,"-")</f>
        <v>0</v>
      </c>
      <c r="J889" s="20">
        <f>SUBTOTAL(9,J890:J901)</f>
        <v>28000</v>
      </c>
      <c r="K889" s="20">
        <f>SUBTOTAL(9,K890:K901)</f>
        <v>28000</v>
      </c>
      <c r="L889" s="20">
        <f>SUBTOTAL(9,L890:L901)</f>
        <v>0</v>
      </c>
    </row>
    <row r="890" spans="1:12" ht="30" hidden="1" customHeight="1" x14ac:dyDescent="0.3">
      <c r="A890" s="429"/>
      <c r="B890" s="430"/>
      <c r="C890" s="431"/>
      <c r="D890" s="432"/>
      <c r="E890" s="432"/>
      <c r="F890" s="432"/>
      <c r="G890" s="433"/>
      <c r="H890" s="434"/>
      <c r="I890" s="435"/>
      <c r="J890" s="13"/>
      <c r="K890" s="13"/>
      <c r="L890" s="13"/>
    </row>
    <row r="891" spans="1:12" ht="18" customHeight="1" x14ac:dyDescent="0.3">
      <c r="A891" s="436" t="s">
        <v>0</v>
      </c>
      <c r="B891" s="437" t="s">
        <v>136</v>
      </c>
      <c r="C891" s="432">
        <f>SUBTOTAL(9,C892:C900)</f>
        <v>0</v>
      </c>
      <c r="D891" s="432">
        <f>SUBTOTAL(9,D892:D900)</f>
        <v>28000</v>
      </c>
      <c r="E891" s="432">
        <f>SUBTOTAL(9,E892:E900)</f>
        <v>0</v>
      </c>
      <c r="F891" s="432">
        <f>G891-D891</f>
        <v>-28000</v>
      </c>
      <c r="G891" s="432">
        <f>SUBTOTAL(9,G892:G900)</f>
        <v>0</v>
      </c>
      <c r="H891" s="438" t="str">
        <f>IF(C891&lt;&gt;0,E891/C891,"-")</f>
        <v>-</v>
      </c>
      <c r="I891" s="439">
        <f>IF(D891&lt;&gt;0,E891/D891,"-")</f>
        <v>0</v>
      </c>
      <c r="J891" s="21">
        <f>SUBTOTAL(9,J892:J900)</f>
        <v>28000</v>
      </c>
      <c r="K891" s="21">
        <f>SUBTOTAL(9,K892:K900)</f>
        <v>28000</v>
      </c>
      <c r="L891" s="21">
        <f>SUBTOTAL(9,L892:L900)</f>
        <v>0</v>
      </c>
    </row>
    <row r="892" spans="1:12" ht="30" hidden="1" customHeight="1" x14ac:dyDescent="0.3">
      <c r="A892" s="429"/>
      <c r="B892" s="430"/>
      <c r="C892" s="431"/>
      <c r="D892" s="440"/>
      <c r="E892" s="440"/>
      <c r="F892" s="440"/>
      <c r="G892" s="433"/>
      <c r="H892" s="434"/>
      <c r="I892" s="435"/>
      <c r="J892" s="13"/>
      <c r="K892" s="13"/>
      <c r="L892" s="13"/>
    </row>
    <row r="893" spans="1:12" ht="18" customHeight="1" x14ac:dyDescent="0.3">
      <c r="A893" s="441" t="s">
        <v>9</v>
      </c>
      <c r="B893" s="442" t="s">
        <v>228</v>
      </c>
      <c r="C893" s="440">
        <f>SUBTOTAL(9,C894:C899)</f>
        <v>0</v>
      </c>
      <c r="D893" s="440">
        <f>SUBTOTAL(9,D894:D899)</f>
        <v>28000</v>
      </c>
      <c r="E893" s="440">
        <f>SUBTOTAL(9,E894:E899)</f>
        <v>0</v>
      </c>
      <c r="F893" s="440">
        <f>G893-D893</f>
        <v>-28000</v>
      </c>
      <c r="G893" s="440">
        <f>SUBTOTAL(9,G894:G899)</f>
        <v>0</v>
      </c>
      <c r="H893" s="443" t="str">
        <f>IF(C893&lt;&gt;0,E893/C893,"-")</f>
        <v>-</v>
      </c>
      <c r="I893" s="444">
        <f>IF(D893&lt;&gt;0,E893/D893,"-")</f>
        <v>0</v>
      </c>
      <c r="J893" s="18">
        <f>SUBTOTAL(9,J894:J899)</f>
        <v>28000</v>
      </c>
      <c r="K893" s="18">
        <f>SUBTOTAL(9,K894:K899)</f>
        <v>28000</v>
      </c>
      <c r="L893" s="18">
        <f>SUBTOTAL(9,L894:L899)</f>
        <v>0</v>
      </c>
    </row>
    <row r="894" spans="1:12" ht="22.5" hidden="1" customHeight="1" x14ac:dyDescent="0.3">
      <c r="A894" s="429"/>
      <c r="B894" s="430"/>
      <c r="C894" s="431"/>
      <c r="D894" s="440"/>
      <c r="E894" s="440"/>
      <c r="F894" s="440"/>
      <c r="G894" s="440"/>
      <c r="H894" s="443"/>
      <c r="I894" s="444"/>
      <c r="J894" s="70"/>
      <c r="K894" s="70"/>
      <c r="L894" s="70"/>
    </row>
    <row r="895" spans="1:12" ht="18" customHeight="1" x14ac:dyDescent="0.3">
      <c r="A895" s="441" t="s">
        <v>30</v>
      </c>
      <c r="B895" s="442" t="s">
        <v>220</v>
      </c>
      <c r="C895" s="440">
        <f>SUBTOTAL(9,C896:C898)</f>
        <v>0</v>
      </c>
      <c r="D895" s="440">
        <f>SUBTOTAL(9,D896:D898)</f>
        <v>28000</v>
      </c>
      <c r="E895" s="440">
        <f>SUBTOTAL(9,E896:E898)</f>
        <v>0</v>
      </c>
      <c r="F895" s="440">
        <f>G895-D895</f>
        <v>-28000</v>
      </c>
      <c r="G895" s="440">
        <f>SUBTOTAL(9,G896:G898)</f>
        <v>0</v>
      </c>
      <c r="H895" s="443" t="str">
        <f>IF(C895&lt;&gt;0,E895/C895,"-")</f>
        <v>-</v>
      </c>
      <c r="I895" s="444">
        <f>IF(D895&lt;&gt;0,E895/D895,"-")</f>
        <v>0</v>
      </c>
      <c r="J895" s="70">
        <f>SUBTOTAL(9,J896:J898)</f>
        <v>28000</v>
      </c>
      <c r="K895" s="70">
        <f>SUBTOTAL(9,K896:K898)</f>
        <v>28000</v>
      </c>
      <c r="L895" s="70">
        <f>SUBTOTAL(9,L896:L898)</f>
        <v>0</v>
      </c>
    </row>
    <row r="896" spans="1:12" ht="30" hidden="1" customHeight="1" x14ac:dyDescent="0.3">
      <c r="A896" s="429"/>
      <c r="B896" s="430"/>
      <c r="C896" s="431"/>
      <c r="D896" s="431"/>
      <c r="E896" s="431"/>
      <c r="F896" s="431"/>
      <c r="G896" s="433"/>
      <c r="H896" s="434"/>
      <c r="I896" s="435"/>
      <c r="J896" s="13"/>
      <c r="K896" s="13"/>
      <c r="L896" s="13"/>
    </row>
    <row r="897" spans="1:12" ht="15" customHeight="1" x14ac:dyDescent="0.3">
      <c r="A897" s="446" t="s">
        <v>82</v>
      </c>
      <c r="B897" s="447" t="s">
        <v>207</v>
      </c>
      <c r="C897" s="232">
        <v>0</v>
      </c>
      <c r="D897" s="232">
        <v>28000</v>
      </c>
      <c r="E897" s="232">
        <v>0</v>
      </c>
      <c r="F897" s="232">
        <f>G897-D897</f>
        <v>-28000</v>
      </c>
      <c r="G897" s="232"/>
      <c r="H897" s="448" t="str">
        <f>IF(C897&lt;&gt;0,0/C897,"-")</f>
        <v>-</v>
      </c>
      <c r="I897" s="449">
        <f>IF(D897&lt;&gt;0,E897/D897,"-")</f>
        <v>0</v>
      </c>
      <c r="J897" s="3">
        <v>28000</v>
      </c>
      <c r="K897" s="24">
        <v>28000</v>
      </c>
      <c r="L897" s="24">
        <v>0</v>
      </c>
    </row>
    <row r="898" spans="1:12" hidden="1" x14ac:dyDescent="0.3">
      <c r="A898" s="429"/>
      <c r="B898" s="430"/>
      <c r="C898" s="431"/>
      <c r="D898" s="232"/>
      <c r="E898" s="232"/>
      <c r="F898" s="232"/>
      <c r="G898" s="232"/>
      <c r="H898" s="448"/>
      <c r="I898" s="449"/>
      <c r="J898" s="3"/>
      <c r="K898" s="3"/>
      <c r="L898" s="3"/>
    </row>
    <row r="899" spans="1:12" hidden="1" x14ac:dyDescent="0.3">
      <c r="A899" s="429"/>
      <c r="B899" s="430"/>
      <c r="C899" s="431"/>
      <c r="D899" s="431"/>
      <c r="E899" s="431"/>
      <c r="F899" s="431"/>
      <c r="G899" s="433"/>
      <c r="H899" s="434"/>
      <c r="I899" s="435"/>
      <c r="J899" s="13"/>
      <c r="K899" s="13"/>
      <c r="L899" s="13"/>
    </row>
    <row r="900" spans="1:12" ht="20.100000000000001" hidden="1" customHeight="1" x14ac:dyDescent="0.3">
      <c r="A900" s="429"/>
      <c r="B900" s="430"/>
      <c r="C900" s="431"/>
      <c r="D900" s="431"/>
      <c r="E900" s="431"/>
      <c r="F900" s="431"/>
      <c r="G900" s="433"/>
      <c r="H900" s="434"/>
      <c r="I900" s="435"/>
      <c r="J900" s="13"/>
      <c r="K900" s="13"/>
      <c r="L900" s="13"/>
    </row>
    <row r="901" spans="1:12" ht="20.100000000000001" hidden="1" customHeight="1" x14ac:dyDescent="0.3">
      <c r="A901" s="429"/>
      <c r="B901" s="430"/>
      <c r="C901" s="431"/>
      <c r="D901" s="431"/>
      <c r="E901" s="431"/>
      <c r="F901" s="431"/>
      <c r="G901" s="433"/>
      <c r="H901" s="434"/>
      <c r="I901" s="435"/>
      <c r="J901" s="13"/>
      <c r="K901" s="13"/>
      <c r="L901" s="13"/>
    </row>
    <row r="902" spans="1:12" ht="18" customHeight="1" x14ac:dyDescent="0.3">
      <c r="A902" s="424" t="s">
        <v>473</v>
      </c>
      <c r="B902" s="425" t="s">
        <v>474</v>
      </c>
      <c r="C902" s="426">
        <f>SUBTOTAL(9,C903:C914)</f>
        <v>0</v>
      </c>
      <c r="D902" s="426">
        <f>SUBTOTAL(9,D903:D914)</f>
        <v>40000</v>
      </c>
      <c r="E902" s="426">
        <f>SUBTOTAL(9,E903:E914)</f>
        <v>0</v>
      </c>
      <c r="F902" s="426">
        <f>G902-D902</f>
        <v>-40000</v>
      </c>
      <c r="G902" s="426">
        <f>SUBTOTAL(9,G903:G914)</f>
        <v>0</v>
      </c>
      <c r="H902" s="427" t="str">
        <f>IF(C902&lt;&gt;0,E902/C902,"-")</f>
        <v>-</v>
      </c>
      <c r="I902" s="428">
        <f>IF(D902&lt;&gt;0,E902/D902,"-")</f>
        <v>0</v>
      </c>
      <c r="J902" s="20">
        <f>SUBTOTAL(9,J903:J914)</f>
        <v>40000</v>
      </c>
      <c r="K902" s="20">
        <f>SUBTOTAL(9,K903:K914)</f>
        <v>40000</v>
      </c>
      <c r="L902" s="20">
        <f>SUBTOTAL(9,L903:L914)</f>
        <v>0</v>
      </c>
    </row>
    <row r="903" spans="1:12" ht="30" hidden="1" customHeight="1" x14ac:dyDescent="0.3">
      <c r="A903" s="429"/>
      <c r="B903" s="430"/>
      <c r="C903" s="431"/>
      <c r="D903" s="432"/>
      <c r="E903" s="432"/>
      <c r="F903" s="432"/>
      <c r="G903" s="433"/>
      <c r="H903" s="434"/>
      <c r="I903" s="435"/>
      <c r="J903" s="13"/>
      <c r="K903" s="13"/>
      <c r="L903" s="13"/>
    </row>
    <row r="904" spans="1:12" ht="18" customHeight="1" x14ac:dyDescent="0.3">
      <c r="A904" s="436" t="s">
        <v>0</v>
      </c>
      <c r="B904" s="437" t="s">
        <v>136</v>
      </c>
      <c r="C904" s="432">
        <f>SUBTOTAL(9,C905:C913)</f>
        <v>0</v>
      </c>
      <c r="D904" s="432">
        <f>SUBTOTAL(9,D905:D913)</f>
        <v>40000</v>
      </c>
      <c r="E904" s="432">
        <f>SUBTOTAL(9,E905:E913)</f>
        <v>0</v>
      </c>
      <c r="F904" s="432">
        <f>G904-D904</f>
        <v>-40000</v>
      </c>
      <c r="G904" s="432">
        <f>SUBTOTAL(9,G905:G913)</f>
        <v>0</v>
      </c>
      <c r="H904" s="438" t="str">
        <f>IF(C904&lt;&gt;0,E904/C904,"-")</f>
        <v>-</v>
      </c>
      <c r="I904" s="439">
        <f>IF(D904&lt;&gt;0,E904/D904,"-")</f>
        <v>0</v>
      </c>
      <c r="J904" s="21">
        <f>SUBTOTAL(9,J905:J913)</f>
        <v>40000</v>
      </c>
      <c r="K904" s="21">
        <f>SUBTOTAL(9,K905:K913)</f>
        <v>40000</v>
      </c>
      <c r="L904" s="21">
        <f>SUBTOTAL(9,L905:L913)</f>
        <v>0</v>
      </c>
    </row>
    <row r="905" spans="1:12" ht="30" hidden="1" customHeight="1" x14ac:dyDescent="0.3">
      <c r="A905" s="429"/>
      <c r="B905" s="430"/>
      <c r="C905" s="431"/>
      <c r="D905" s="440"/>
      <c r="E905" s="440"/>
      <c r="F905" s="440"/>
      <c r="G905" s="433"/>
      <c r="H905" s="434"/>
      <c r="I905" s="435"/>
      <c r="J905" s="13"/>
      <c r="K905" s="13"/>
      <c r="L905" s="13"/>
    </row>
    <row r="906" spans="1:12" ht="18" customHeight="1" x14ac:dyDescent="0.3">
      <c r="A906" s="482" t="s">
        <v>9</v>
      </c>
      <c r="B906" s="483" t="s">
        <v>228</v>
      </c>
      <c r="C906" s="484">
        <f>SUBTOTAL(9,C907:C912)</f>
        <v>0</v>
      </c>
      <c r="D906" s="484">
        <f>SUBTOTAL(9,D907:D912)</f>
        <v>40000</v>
      </c>
      <c r="E906" s="484">
        <f>SUBTOTAL(9,E907:E912)</f>
        <v>0</v>
      </c>
      <c r="F906" s="484">
        <f>G906-D906</f>
        <v>-40000</v>
      </c>
      <c r="G906" s="484">
        <f>SUBTOTAL(9,G907:G912)</f>
        <v>0</v>
      </c>
      <c r="H906" s="485" t="str">
        <f>IF(C906&lt;&gt;0,E906/C906,"-")</f>
        <v>-</v>
      </c>
      <c r="I906" s="486">
        <f>IF(D906&lt;&gt;0,E906/D906,"-")</f>
        <v>0</v>
      </c>
      <c r="J906" s="18">
        <f>SUBTOTAL(9,J907:J912)</f>
        <v>40000</v>
      </c>
      <c r="K906" s="18">
        <f>SUBTOTAL(9,K907:K912)</f>
        <v>40000</v>
      </c>
      <c r="L906" s="18">
        <f>SUBTOTAL(9,L907:L912)</f>
        <v>0</v>
      </c>
    </row>
    <row r="907" spans="1:12" ht="22.5" hidden="1" customHeight="1" x14ac:dyDescent="0.3">
      <c r="A907" s="429"/>
      <c r="B907" s="430"/>
      <c r="C907" s="431"/>
      <c r="D907" s="440"/>
      <c r="E907" s="440"/>
      <c r="F907" s="440"/>
      <c r="G907" s="440"/>
      <c r="H907" s="443"/>
      <c r="I907" s="444"/>
      <c r="J907" s="70"/>
      <c r="K907" s="70"/>
      <c r="L907" s="70"/>
    </row>
    <row r="908" spans="1:12" ht="18" customHeight="1" x14ac:dyDescent="0.3">
      <c r="A908" s="497" t="s">
        <v>30</v>
      </c>
      <c r="B908" s="498" t="s">
        <v>220</v>
      </c>
      <c r="C908" s="499">
        <f>SUBTOTAL(9,C909:C911)</f>
        <v>0</v>
      </c>
      <c r="D908" s="499">
        <f>SUBTOTAL(9,D909:D911)</f>
        <v>40000</v>
      </c>
      <c r="E908" s="499">
        <f>SUBTOTAL(9,E909:E911)</f>
        <v>0</v>
      </c>
      <c r="F908" s="499">
        <f>G908-D908</f>
        <v>-40000</v>
      </c>
      <c r="G908" s="499">
        <f>SUBTOTAL(9,G909:G911)</f>
        <v>0</v>
      </c>
      <c r="H908" s="500" t="str">
        <f>IF(C908&lt;&gt;0,E908/C908,"-")</f>
        <v>-</v>
      </c>
      <c r="I908" s="501">
        <f>IF(D908&lt;&gt;0,E908/D908,"-")</f>
        <v>0</v>
      </c>
      <c r="J908" s="70">
        <f>SUBTOTAL(9,J909:J911)</f>
        <v>40000</v>
      </c>
      <c r="K908" s="70">
        <f>SUBTOTAL(9,K909:K911)</f>
        <v>40000</v>
      </c>
      <c r="L908" s="70">
        <f>SUBTOTAL(9,L909:L911)</f>
        <v>0</v>
      </c>
    </row>
    <row r="909" spans="1:12" ht="30" hidden="1" customHeight="1" x14ac:dyDescent="0.3">
      <c r="A909" s="429"/>
      <c r="B909" s="430"/>
      <c r="C909" s="431"/>
      <c r="D909" s="431"/>
      <c r="E909" s="431"/>
      <c r="F909" s="431"/>
      <c r="G909" s="433"/>
      <c r="H909" s="434"/>
      <c r="I909" s="435"/>
      <c r="J909" s="13"/>
      <c r="K909" s="13"/>
      <c r="L909" s="13"/>
    </row>
    <row r="910" spans="1:12" ht="15" customHeight="1" x14ac:dyDescent="0.3">
      <c r="A910" s="446" t="s">
        <v>82</v>
      </c>
      <c r="B910" s="447" t="s">
        <v>207</v>
      </c>
      <c r="C910" s="232">
        <v>0</v>
      </c>
      <c r="D910" s="232">
        <v>40000</v>
      </c>
      <c r="E910" s="232">
        <v>0</v>
      </c>
      <c r="F910" s="232">
        <f>G910-D910</f>
        <v>-40000</v>
      </c>
      <c r="G910" s="232"/>
      <c r="H910" s="448" t="str">
        <f>IF(C910&lt;&gt;0,0/C910,"-")</f>
        <v>-</v>
      </c>
      <c r="I910" s="449">
        <f>IF(D910&lt;&gt;0,E910/D910,"-")</f>
        <v>0</v>
      </c>
      <c r="J910" s="3">
        <v>40000</v>
      </c>
      <c r="K910" s="24">
        <v>40000</v>
      </c>
      <c r="L910" s="24">
        <v>0</v>
      </c>
    </row>
    <row r="911" spans="1:12" hidden="1" x14ac:dyDescent="0.3">
      <c r="A911" s="429"/>
      <c r="B911" s="430"/>
      <c r="C911" s="431"/>
      <c r="D911" s="232"/>
      <c r="E911" s="232"/>
      <c r="F911" s="232"/>
      <c r="G911" s="232"/>
      <c r="H911" s="448"/>
      <c r="I911" s="449"/>
      <c r="J911" s="3"/>
      <c r="K911" s="3"/>
      <c r="L911" s="3"/>
    </row>
    <row r="912" spans="1:12" hidden="1" x14ac:dyDescent="0.3">
      <c r="A912" s="429"/>
      <c r="B912" s="430"/>
      <c r="C912" s="431"/>
      <c r="D912" s="431"/>
      <c r="E912" s="431"/>
      <c r="F912" s="431"/>
      <c r="G912" s="433"/>
      <c r="H912" s="434"/>
      <c r="I912" s="435"/>
      <c r="J912" s="13"/>
      <c r="K912" s="13"/>
      <c r="L912" s="13"/>
    </row>
    <row r="913" spans="1:12" ht="20.100000000000001" hidden="1" customHeight="1" x14ac:dyDescent="0.3">
      <c r="A913" s="429"/>
      <c r="B913" s="430"/>
      <c r="C913" s="431"/>
      <c r="D913" s="431"/>
      <c r="E913" s="431"/>
      <c r="F913" s="431"/>
      <c r="G913" s="433"/>
      <c r="H913" s="434"/>
      <c r="I913" s="435"/>
      <c r="J913" s="13"/>
      <c r="K913" s="13"/>
      <c r="L913" s="13"/>
    </row>
    <row r="914" spans="1:12" ht="20.100000000000001" hidden="1" customHeight="1" x14ac:dyDescent="0.3">
      <c r="A914" s="429"/>
      <c r="B914" s="430"/>
      <c r="C914" s="431"/>
      <c r="D914" s="431"/>
      <c r="E914" s="431"/>
      <c r="F914" s="431"/>
      <c r="G914" s="433"/>
      <c r="H914" s="434"/>
      <c r="I914" s="435"/>
      <c r="J914" s="13"/>
      <c r="K914" s="13"/>
      <c r="L914" s="13"/>
    </row>
    <row r="915" spans="1:12" ht="20.100000000000001" hidden="1" customHeight="1" x14ac:dyDescent="0.3">
      <c r="A915" s="429"/>
      <c r="B915" s="430"/>
      <c r="C915" s="431"/>
      <c r="D915" s="431"/>
      <c r="E915" s="431"/>
      <c r="F915" s="431"/>
      <c r="G915" s="433"/>
      <c r="H915" s="434"/>
      <c r="I915" s="435"/>
      <c r="J915" s="13"/>
      <c r="K915" s="13"/>
      <c r="L915" s="13"/>
    </row>
    <row r="916" spans="1:12" ht="18" customHeight="1" x14ac:dyDescent="0.3">
      <c r="A916" s="346" t="s">
        <v>292</v>
      </c>
      <c r="B916" s="347" t="s">
        <v>293</v>
      </c>
      <c r="C916" s="331">
        <f>SUBTOTAL(9,C917:C931)</f>
        <v>0</v>
      </c>
      <c r="D916" s="331">
        <f>SUBTOTAL(9,D917:D931)</f>
        <v>15000</v>
      </c>
      <c r="E916" s="331">
        <f>SUBTOTAL(9,E917:E931)</f>
        <v>0</v>
      </c>
      <c r="F916" s="331">
        <f>G916-D916</f>
        <v>-15000</v>
      </c>
      <c r="G916" s="331">
        <f>SUBTOTAL(9,G917:G931)</f>
        <v>0</v>
      </c>
      <c r="H916" s="417" t="str">
        <f>IF(C916&lt;&gt;0,E916/C916,"-")</f>
        <v>-</v>
      </c>
      <c r="I916" s="418">
        <f>IF(D916&lt;&gt;0,E916/D916,"-")</f>
        <v>0</v>
      </c>
      <c r="J916" s="17">
        <f>SUBTOTAL(9,J917:J931)</f>
        <v>15000</v>
      </c>
      <c r="K916" s="17">
        <f>SUBTOTAL(9,K917:K931)</f>
        <v>15000</v>
      </c>
      <c r="L916" s="17">
        <f>SUBTOTAL(9,L917:L931)</f>
        <v>0</v>
      </c>
    </row>
    <row r="917" spans="1:12" ht="30" hidden="1" customHeight="1" x14ac:dyDescent="0.3">
      <c r="A917" s="429"/>
      <c r="B917" s="430"/>
      <c r="C917" s="431"/>
      <c r="D917" s="426"/>
      <c r="E917" s="426"/>
      <c r="F917" s="426"/>
      <c r="G917" s="433"/>
      <c r="H917" s="434"/>
      <c r="I917" s="435"/>
      <c r="J917" s="13"/>
      <c r="K917" s="13"/>
      <c r="L917" s="13"/>
    </row>
    <row r="918" spans="1:12" ht="18" customHeight="1" x14ac:dyDescent="0.3">
      <c r="A918" s="424" t="s">
        <v>405</v>
      </c>
      <c r="B918" s="425" t="s">
        <v>406</v>
      </c>
      <c r="C918" s="426">
        <f>SUBTOTAL(9,C919:C930)</f>
        <v>0</v>
      </c>
      <c r="D918" s="426">
        <f>SUBTOTAL(9,D919:D930)</f>
        <v>15000</v>
      </c>
      <c r="E918" s="426">
        <f>SUBTOTAL(9,E919:E930)</f>
        <v>0</v>
      </c>
      <c r="F918" s="426">
        <f>G918-D918</f>
        <v>-15000</v>
      </c>
      <c r="G918" s="426">
        <f>SUBTOTAL(9,G919:G930)</f>
        <v>0</v>
      </c>
      <c r="H918" s="427" t="str">
        <f>IF(C918&lt;&gt;0,E918/C918,"-")</f>
        <v>-</v>
      </c>
      <c r="I918" s="428">
        <f>IF(D918&lt;&gt;0,E918/D918,"-")</f>
        <v>0</v>
      </c>
      <c r="J918" s="20">
        <f>SUBTOTAL(9,J919:J930)</f>
        <v>15000</v>
      </c>
      <c r="K918" s="20">
        <f>SUBTOTAL(9,K919:K930)</f>
        <v>15000</v>
      </c>
      <c r="L918" s="20">
        <f>SUBTOTAL(9,L919:L930)</f>
        <v>0</v>
      </c>
    </row>
    <row r="919" spans="1:12" ht="30" hidden="1" customHeight="1" x14ac:dyDescent="0.3">
      <c r="A919" s="429"/>
      <c r="B919" s="430"/>
      <c r="C919" s="431"/>
      <c r="D919" s="432"/>
      <c r="E919" s="432"/>
      <c r="F919" s="432"/>
      <c r="G919" s="433"/>
      <c r="H919" s="434"/>
      <c r="I919" s="435"/>
      <c r="J919" s="13"/>
      <c r="K919" s="13"/>
      <c r="L919" s="13"/>
    </row>
    <row r="920" spans="1:12" ht="18" customHeight="1" x14ac:dyDescent="0.3">
      <c r="A920" s="436" t="s">
        <v>0</v>
      </c>
      <c r="B920" s="437" t="s">
        <v>136</v>
      </c>
      <c r="C920" s="432">
        <f>SUBTOTAL(9,C921:C929)</f>
        <v>0</v>
      </c>
      <c r="D920" s="432">
        <f>SUBTOTAL(9,D921:D929)</f>
        <v>15000</v>
      </c>
      <c r="E920" s="432">
        <f>SUBTOTAL(9,E921:E929)</f>
        <v>0</v>
      </c>
      <c r="F920" s="432">
        <f>G920-D920</f>
        <v>-15000</v>
      </c>
      <c r="G920" s="432">
        <f>SUBTOTAL(9,G921:G929)</f>
        <v>0</v>
      </c>
      <c r="H920" s="438" t="str">
        <f>IF(C920&lt;&gt;0,E920/C920,"-")</f>
        <v>-</v>
      </c>
      <c r="I920" s="439">
        <f>IF(D920&lt;&gt;0,E920/D920,"-")</f>
        <v>0</v>
      </c>
      <c r="J920" s="21">
        <f>SUBTOTAL(9,J921:J929)</f>
        <v>15000</v>
      </c>
      <c r="K920" s="21">
        <f>SUBTOTAL(9,K921:K929)</f>
        <v>15000</v>
      </c>
      <c r="L920" s="21">
        <f>SUBTOTAL(9,L921:L929)</f>
        <v>0</v>
      </c>
    </row>
    <row r="921" spans="1:12" ht="30" hidden="1" customHeight="1" x14ac:dyDescent="0.3">
      <c r="A921" s="429"/>
      <c r="B921" s="430"/>
      <c r="C921" s="431"/>
      <c r="D921" s="440"/>
      <c r="E921" s="440"/>
      <c r="F921" s="440"/>
      <c r="G921" s="433"/>
      <c r="H921" s="434"/>
      <c r="I921" s="435"/>
      <c r="J921" s="13"/>
      <c r="K921" s="13"/>
      <c r="L921" s="13"/>
    </row>
    <row r="922" spans="1:12" ht="18" customHeight="1" x14ac:dyDescent="0.3">
      <c r="A922" s="441" t="s">
        <v>9</v>
      </c>
      <c r="B922" s="442" t="s">
        <v>228</v>
      </c>
      <c r="C922" s="440">
        <f>SUBTOTAL(9,C923:C928)</f>
        <v>0</v>
      </c>
      <c r="D922" s="440">
        <f>SUBTOTAL(9,D923:D928)</f>
        <v>15000</v>
      </c>
      <c r="E922" s="440">
        <f>SUBTOTAL(9,E923:E928)</f>
        <v>0</v>
      </c>
      <c r="F922" s="440">
        <f>G922-D922</f>
        <v>-15000</v>
      </c>
      <c r="G922" s="440">
        <f>SUBTOTAL(9,G923:G928)</f>
        <v>0</v>
      </c>
      <c r="H922" s="443" t="str">
        <f>IF(C922&lt;&gt;0,E922/C922,"-")</f>
        <v>-</v>
      </c>
      <c r="I922" s="444">
        <f>IF(D922&lt;&gt;0,E922/D922,"-")</f>
        <v>0</v>
      </c>
      <c r="J922" s="18">
        <f>SUBTOTAL(9,J923:J928)</f>
        <v>15000</v>
      </c>
      <c r="K922" s="18">
        <f>SUBTOTAL(9,K923:K928)</f>
        <v>15000</v>
      </c>
      <c r="L922" s="18">
        <f>SUBTOTAL(9,L923:L928)</f>
        <v>0</v>
      </c>
    </row>
    <row r="923" spans="1:12" ht="22.5" hidden="1" customHeight="1" x14ac:dyDescent="0.3">
      <c r="A923" s="429"/>
      <c r="B923" s="430"/>
      <c r="C923" s="431"/>
      <c r="D923" s="440"/>
      <c r="E923" s="440"/>
      <c r="F923" s="440"/>
      <c r="G923" s="440"/>
      <c r="H923" s="443"/>
      <c r="I923" s="444"/>
      <c r="J923" s="70"/>
      <c r="K923" s="70"/>
      <c r="L923" s="70"/>
    </row>
    <row r="924" spans="1:12" ht="18" customHeight="1" x14ac:dyDescent="0.3">
      <c r="A924" s="441" t="s">
        <v>30</v>
      </c>
      <c r="B924" s="442" t="s">
        <v>220</v>
      </c>
      <c r="C924" s="440">
        <f>SUBTOTAL(9,C925:C927)</f>
        <v>0</v>
      </c>
      <c r="D924" s="440">
        <f>SUBTOTAL(9,D925:D927)</f>
        <v>15000</v>
      </c>
      <c r="E924" s="440">
        <f>SUBTOTAL(9,E925:E927)</f>
        <v>0</v>
      </c>
      <c r="F924" s="440">
        <f>G924-D924</f>
        <v>-15000</v>
      </c>
      <c r="G924" s="440">
        <f>SUBTOTAL(9,G925:G927)</f>
        <v>0</v>
      </c>
      <c r="H924" s="443" t="str">
        <f>IF(C924&lt;&gt;0,E924/C924,"-")</f>
        <v>-</v>
      </c>
      <c r="I924" s="444">
        <f>IF(D924&lt;&gt;0,E924/D924,"-")</f>
        <v>0</v>
      </c>
      <c r="J924" s="70">
        <f>SUBTOTAL(9,J925:J927)</f>
        <v>15000</v>
      </c>
      <c r="K924" s="70">
        <f>SUBTOTAL(9,K925:K927)</f>
        <v>15000</v>
      </c>
      <c r="L924" s="70">
        <f>SUBTOTAL(9,L925:L927)</f>
        <v>0</v>
      </c>
    </row>
    <row r="925" spans="1:12" ht="30" hidden="1" customHeight="1" x14ac:dyDescent="0.3">
      <c r="A925" s="429"/>
      <c r="B925" s="430"/>
      <c r="C925" s="431"/>
      <c r="D925" s="431"/>
      <c r="E925" s="431"/>
      <c r="F925" s="431"/>
      <c r="G925" s="433"/>
      <c r="H925" s="434"/>
      <c r="I925" s="435"/>
      <c r="J925" s="13"/>
      <c r="K925" s="13"/>
      <c r="L925" s="13"/>
    </row>
    <row r="926" spans="1:12" ht="15" customHeight="1" x14ac:dyDescent="0.3">
      <c r="A926" s="446" t="s">
        <v>82</v>
      </c>
      <c r="B926" s="447" t="s">
        <v>207</v>
      </c>
      <c r="C926" s="232">
        <v>0</v>
      </c>
      <c r="D926" s="232">
        <v>15000</v>
      </c>
      <c r="E926" s="232">
        <v>0</v>
      </c>
      <c r="F926" s="232">
        <f>G926-D926</f>
        <v>-15000</v>
      </c>
      <c r="G926" s="232"/>
      <c r="H926" s="448" t="str">
        <f>IF(C926&lt;&gt;0,0/C926,"-")</f>
        <v>-</v>
      </c>
      <c r="I926" s="449">
        <f>IF(D926&lt;&gt;0,E926/D926,"-")</f>
        <v>0</v>
      </c>
      <c r="J926" s="3">
        <v>15000</v>
      </c>
      <c r="K926" s="24">
        <v>15000</v>
      </c>
      <c r="L926" s="24">
        <v>0</v>
      </c>
    </row>
    <row r="927" spans="1:12" hidden="1" x14ac:dyDescent="0.3">
      <c r="A927" s="102"/>
      <c r="B927" s="103"/>
      <c r="C927" s="104"/>
      <c r="D927" s="136"/>
      <c r="E927" s="136"/>
      <c r="F927" s="136"/>
      <c r="G927" s="136"/>
      <c r="H927" s="445"/>
      <c r="I927" s="137"/>
      <c r="J927" s="3"/>
      <c r="K927" s="3"/>
      <c r="L927" s="3"/>
    </row>
    <row r="928" spans="1:12" hidden="1" x14ac:dyDescent="0.3">
      <c r="A928" s="102"/>
      <c r="B928" s="103"/>
      <c r="C928" s="104"/>
      <c r="D928" s="104"/>
      <c r="E928" s="104"/>
      <c r="F928" s="104"/>
      <c r="G928" s="89"/>
      <c r="H928" s="90"/>
      <c r="I928" s="91"/>
      <c r="J928" s="13"/>
      <c r="K928" s="13"/>
      <c r="L928" s="13"/>
    </row>
    <row r="929" spans="1:12" ht="20.100000000000001" hidden="1" customHeight="1" x14ac:dyDescent="0.3">
      <c r="A929" s="102"/>
      <c r="B929" s="103"/>
      <c r="C929" s="104"/>
      <c r="D929" s="104"/>
      <c r="E929" s="104"/>
      <c r="F929" s="104"/>
      <c r="G929" s="89"/>
      <c r="H929" s="90"/>
      <c r="I929" s="91"/>
      <c r="J929" s="13"/>
      <c r="K929" s="13"/>
      <c r="L929" s="13"/>
    </row>
    <row r="930" spans="1:12" ht="20.100000000000001" hidden="1" customHeight="1" x14ac:dyDescent="0.3">
      <c r="A930" s="102"/>
      <c r="B930" s="103"/>
      <c r="C930" s="104"/>
      <c r="D930" s="104"/>
      <c r="E930" s="104"/>
      <c r="F930" s="104"/>
      <c r="G930" s="89"/>
      <c r="H930" s="90"/>
      <c r="I930" s="91"/>
      <c r="J930" s="13"/>
      <c r="K930" s="13"/>
      <c r="L930" s="13"/>
    </row>
    <row r="931" spans="1:12" ht="20.100000000000001" hidden="1" customHeight="1" x14ac:dyDescent="0.3">
      <c r="A931" s="102"/>
      <c r="B931" s="103"/>
      <c r="C931" s="104"/>
      <c r="D931" s="104"/>
      <c r="E931" s="104"/>
      <c r="F931" s="104"/>
      <c r="G931" s="89"/>
      <c r="H931" s="90"/>
      <c r="I931" s="91"/>
      <c r="J931" s="13"/>
      <c r="K931" s="13"/>
      <c r="L931" s="13"/>
    </row>
    <row r="932" spans="1:12" ht="20.100000000000001" hidden="1" customHeight="1" x14ac:dyDescent="0.3">
      <c r="A932" s="102"/>
      <c r="B932" s="103"/>
      <c r="C932" s="104"/>
      <c r="D932" s="104"/>
      <c r="E932" s="104"/>
      <c r="F932" s="104"/>
      <c r="G932" s="89"/>
      <c r="H932" s="90"/>
      <c r="I932" s="91"/>
      <c r="J932" s="13"/>
      <c r="K932" s="13"/>
      <c r="L932" s="13"/>
    </row>
    <row r="933" spans="1:12" s="11" customFormat="1" ht="18" customHeight="1" x14ac:dyDescent="0.3">
      <c r="A933" s="106" t="s">
        <v>407</v>
      </c>
      <c r="B933" s="107" t="s">
        <v>408</v>
      </c>
      <c r="C933" s="108">
        <f>SUBTOTAL(9,C934:C1057)</f>
        <v>1367761.7200000002</v>
      </c>
      <c r="D933" s="108">
        <f>SUBTOTAL(9,D934:D1057)</f>
        <v>759000</v>
      </c>
      <c r="E933" s="108">
        <f>SUBTOTAL(9,E934:E1057)</f>
        <v>1399699.14</v>
      </c>
      <c r="F933" s="108">
        <f>G933-D933</f>
        <v>-759000</v>
      </c>
      <c r="G933" s="108">
        <f>SUBTOTAL(9,G934:G1057)</f>
        <v>0</v>
      </c>
      <c r="H933" s="109">
        <f>IF(C933&lt;&gt;0,E933/C933,"-")</f>
        <v>1.0233501344079141</v>
      </c>
      <c r="I933" s="110">
        <f>IF(D933&lt;&gt;0,E933/D933,"-")</f>
        <v>1.844135889328063</v>
      </c>
      <c r="J933" s="15">
        <f>SUBTOTAL(9,J934:J1057)</f>
        <v>392000</v>
      </c>
      <c r="K933" s="15">
        <f>SUBTOTAL(9,K934:K1057)</f>
        <v>392000</v>
      </c>
      <c r="L933" s="15">
        <f>SUBTOTAL(9,L934:L1057)</f>
        <v>0</v>
      </c>
    </row>
    <row r="934" spans="1:12" ht="30" hidden="1" customHeight="1" x14ac:dyDescent="0.3">
      <c r="A934" s="102"/>
      <c r="B934" s="103"/>
      <c r="C934" s="104"/>
      <c r="D934" s="105"/>
      <c r="E934" s="105"/>
      <c r="F934" s="105"/>
      <c r="G934" s="89"/>
      <c r="H934" s="90"/>
      <c r="I934" s="91"/>
      <c r="J934" s="13"/>
      <c r="K934" s="13"/>
      <c r="L934" s="13"/>
    </row>
    <row r="935" spans="1:12" ht="18" customHeight="1" x14ac:dyDescent="0.3">
      <c r="A935" s="346" t="s">
        <v>294</v>
      </c>
      <c r="B935" s="347" t="s">
        <v>295</v>
      </c>
      <c r="C935" s="331">
        <f>SUBTOTAL(9,C936:C1004)</f>
        <v>1134561.7200000002</v>
      </c>
      <c r="D935" s="331">
        <f>SUBTOTAL(9,D936:D1004)</f>
        <v>392000</v>
      </c>
      <c r="E935" s="331">
        <f>SUBTOTAL(9,E936:E1004)</f>
        <v>1384699.14</v>
      </c>
      <c r="F935" s="331">
        <f>G935-D935</f>
        <v>-392000</v>
      </c>
      <c r="G935" s="331">
        <f>SUBTOTAL(9,G936:G1004)</f>
        <v>0</v>
      </c>
      <c r="H935" s="417">
        <f>IF(C935&lt;&gt;0,E935/C935,"-")</f>
        <v>1.2204705267158138</v>
      </c>
      <c r="I935" s="418">
        <f>IF(D935&lt;&gt;0,E935/D935,"-")</f>
        <v>3.5323957653061222</v>
      </c>
      <c r="J935" s="17">
        <f>SUBTOTAL(9,J936:J1004)</f>
        <v>25000</v>
      </c>
      <c r="K935" s="17">
        <f>SUBTOTAL(9,K936:K1004)</f>
        <v>25000</v>
      </c>
      <c r="L935" s="17">
        <f>SUBTOTAL(9,L936:L1004)</f>
        <v>0</v>
      </c>
    </row>
    <row r="936" spans="1:12" ht="30" hidden="1" customHeight="1" x14ac:dyDescent="0.3">
      <c r="A936" s="429"/>
      <c r="B936" s="430"/>
      <c r="C936" s="431"/>
      <c r="D936" s="426"/>
      <c r="E936" s="426"/>
      <c r="F936" s="426"/>
      <c r="G936" s="433"/>
      <c r="H936" s="434"/>
      <c r="I936" s="435"/>
      <c r="J936" s="13"/>
      <c r="K936" s="13"/>
      <c r="L936" s="13"/>
    </row>
    <row r="937" spans="1:12" ht="18" customHeight="1" x14ac:dyDescent="0.3">
      <c r="A937" s="424" t="s">
        <v>409</v>
      </c>
      <c r="B937" s="425" t="s">
        <v>410</v>
      </c>
      <c r="C937" s="426">
        <f>SUBTOTAL(9,C938:C983)</f>
        <v>1134561.7200000002</v>
      </c>
      <c r="D937" s="426">
        <f>SUBTOTAL(9,D938:D983)</f>
        <v>367000</v>
      </c>
      <c r="E937" s="426">
        <f>SUBTOTAL(9,E938:E983)</f>
        <v>1350802.45</v>
      </c>
      <c r="F937" s="426">
        <f>G937-D937</f>
        <v>-367000</v>
      </c>
      <c r="G937" s="426">
        <f>SUBTOTAL(9,G938:G983)</f>
        <v>0</v>
      </c>
      <c r="H937" s="427">
        <f>IF(C937&lt;&gt;0,E937/C937,"-")</f>
        <v>1.1905940648165001</v>
      </c>
      <c r="I937" s="428">
        <f>IF(D937&lt;&gt;0,E937/D937,"-")</f>
        <v>3.6806606267029971</v>
      </c>
      <c r="J937" s="20">
        <f>SUBTOTAL(9,J938:J983)</f>
        <v>0</v>
      </c>
      <c r="K937" s="20">
        <f>SUBTOTAL(9,K938:K983)</f>
        <v>0</v>
      </c>
      <c r="L937" s="20">
        <f>SUBTOTAL(9,L938:L983)</f>
        <v>0</v>
      </c>
    </row>
    <row r="938" spans="1:12" ht="30" hidden="1" customHeight="1" x14ac:dyDescent="0.3">
      <c r="A938" s="429"/>
      <c r="B938" s="430"/>
      <c r="C938" s="431"/>
      <c r="D938" s="432"/>
      <c r="E938" s="432"/>
      <c r="F938" s="432"/>
      <c r="G938" s="433"/>
      <c r="H938" s="434"/>
      <c r="I938" s="435"/>
      <c r="J938" s="13"/>
      <c r="K938" s="13"/>
      <c r="L938" s="13"/>
    </row>
    <row r="939" spans="1:12" ht="18" customHeight="1" x14ac:dyDescent="0.3">
      <c r="A939" s="436" t="s">
        <v>0</v>
      </c>
      <c r="B939" s="437" t="s">
        <v>136</v>
      </c>
      <c r="C939" s="432">
        <f>SUBTOTAL(9,C940:C982)</f>
        <v>1134561.7200000002</v>
      </c>
      <c r="D939" s="432">
        <f>SUBTOTAL(9,D940:D982)</f>
        <v>367000</v>
      </c>
      <c r="E939" s="432">
        <f>SUBTOTAL(9,E940:E982)</f>
        <v>1350802.45</v>
      </c>
      <c r="F939" s="432">
        <f>G939-D939</f>
        <v>-367000</v>
      </c>
      <c r="G939" s="432">
        <f>SUBTOTAL(9,G940:G982)</f>
        <v>0</v>
      </c>
      <c r="H939" s="438">
        <f>IF(C939&lt;&gt;0,E939/C939,"-")</f>
        <v>1.1905940648165001</v>
      </c>
      <c r="I939" s="439">
        <f>IF(D939&lt;&gt;0,E939/D939,"-")</f>
        <v>3.6806606267029971</v>
      </c>
      <c r="J939" s="21">
        <f>SUBTOTAL(9,J940:J982)</f>
        <v>0</v>
      </c>
      <c r="K939" s="21">
        <f>SUBTOTAL(9,K940:K982)</f>
        <v>0</v>
      </c>
      <c r="L939" s="21">
        <f>SUBTOTAL(9,L940:L982)</f>
        <v>0</v>
      </c>
    </row>
    <row r="940" spans="1:12" ht="30" hidden="1" customHeight="1" x14ac:dyDescent="0.3">
      <c r="A940" s="429"/>
      <c r="B940" s="430"/>
      <c r="C940" s="431"/>
      <c r="D940" s="440"/>
      <c r="E940" s="440"/>
      <c r="F940" s="440"/>
      <c r="G940" s="433"/>
      <c r="H940" s="434"/>
      <c r="I940" s="435"/>
      <c r="J940" s="13"/>
      <c r="K940" s="13"/>
      <c r="L940" s="13"/>
    </row>
    <row r="941" spans="1:12" ht="18" customHeight="1" x14ac:dyDescent="0.3">
      <c r="A941" s="441" t="s">
        <v>4</v>
      </c>
      <c r="B941" s="442" t="s">
        <v>144</v>
      </c>
      <c r="C941" s="440">
        <f>SUBTOTAL(9,C942:C951)</f>
        <v>528795.69000000006</v>
      </c>
      <c r="D941" s="440">
        <f>SUBTOTAL(9,D942:D951)</f>
        <v>280000</v>
      </c>
      <c r="E941" s="440">
        <f>SUBTOTAL(9,E942:E951)</f>
        <v>244056.83000000002</v>
      </c>
      <c r="F941" s="440">
        <f>G941-D941</f>
        <v>-280000</v>
      </c>
      <c r="G941" s="440">
        <f>SUBTOTAL(9,G942:G951)</f>
        <v>0</v>
      </c>
      <c r="H941" s="443">
        <f>IF(C941&lt;&gt;0,E941/C941,"-")</f>
        <v>0.46153331922958751</v>
      </c>
      <c r="I941" s="444">
        <f>IF(D941&lt;&gt;0,E941/D941,"-")</f>
        <v>0.87163153571428575</v>
      </c>
      <c r="J941" s="18">
        <f>SUBTOTAL(9,J942:J951)</f>
        <v>0</v>
      </c>
      <c r="K941" s="18">
        <f>SUBTOTAL(9,K942:K951)</f>
        <v>0</v>
      </c>
      <c r="L941" s="18">
        <f>SUBTOTAL(9,L942:L951)</f>
        <v>0</v>
      </c>
    </row>
    <row r="942" spans="1:12" ht="22.5" hidden="1" customHeight="1" x14ac:dyDescent="0.3">
      <c r="A942" s="429"/>
      <c r="B942" s="430"/>
      <c r="C942" s="431"/>
      <c r="D942" s="440"/>
      <c r="E942" s="440"/>
      <c r="F942" s="440"/>
      <c r="G942" s="440"/>
      <c r="H942" s="443"/>
      <c r="I942" s="444"/>
      <c r="J942" s="70"/>
      <c r="K942" s="70"/>
      <c r="L942" s="70"/>
    </row>
    <row r="943" spans="1:12" ht="18" customHeight="1" x14ac:dyDescent="0.3">
      <c r="A943" s="441" t="s">
        <v>20</v>
      </c>
      <c r="B943" s="442" t="s">
        <v>150</v>
      </c>
      <c r="C943" s="440">
        <f>SUBTOTAL(9,C944:C946)</f>
        <v>458845.46</v>
      </c>
      <c r="D943" s="440">
        <f>SUBTOTAL(9,D944:D946)</f>
        <v>240000</v>
      </c>
      <c r="E943" s="440">
        <f>SUBTOTAL(9,E944:E946)</f>
        <v>209490.97</v>
      </c>
      <c r="F943" s="440">
        <f>G943-D943</f>
        <v>-240000</v>
      </c>
      <c r="G943" s="440">
        <f>SUBTOTAL(9,G944:G946)</f>
        <v>0</v>
      </c>
      <c r="H943" s="443">
        <f>IF(C943&lt;&gt;0,E943/C943,"-")</f>
        <v>0.45656106088529236</v>
      </c>
      <c r="I943" s="444">
        <f>IF(D943&lt;&gt;0,E943/D943,"-")</f>
        <v>0.87287904166666663</v>
      </c>
      <c r="J943" s="70">
        <f>SUBTOTAL(9,J944:J946)</f>
        <v>0</v>
      </c>
      <c r="K943" s="70">
        <f>SUBTOTAL(9,K944:K946)</f>
        <v>0</v>
      </c>
      <c r="L943" s="70">
        <f>SUBTOTAL(9,L944:L946)</f>
        <v>0</v>
      </c>
    </row>
    <row r="944" spans="1:12" ht="30" hidden="1" customHeight="1" x14ac:dyDescent="0.3">
      <c r="A944" s="429"/>
      <c r="B944" s="430"/>
      <c r="C944" s="431"/>
      <c r="D944" s="431"/>
      <c r="E944" s="431"/>
      <c r="F944" s="431"/>
      <c r="G944" s="433"/>
      <c r="H944" s="434"/>
      <c r="I944" s="435"/>
      <c r="J944" s="13"/>
      <c r="K944" s="13"/>
      <c r="L944" s="13"/>
    </row>
    <row r="945" spans="1:12" ht="15" customHeight="1" x14ac:dyDescent="0.3">
      <c r="A945" s="446" t="s">
        <v>50</v>
      </c>
      <c r="B945" s="447" t="s">
        <v>178</v>
      </c>
      <c r="C945" s="232">
        <v>458845.46</v>
      </c>
      <c r="D945" s="232">
        <v>240000</v>
      </c>
      <c r="E945" s="232">
        <v>209490.97</v>
      </c>
      <c r="F945" s="232">
        <f>G945-D945</f>
        <v>-240000</v>
      </c>
      <c r="G945" s="232"/>
      <c r="H945" s="448">
        <f>IF(C945&lt;&gt;0,0/C945,"-")</f>
        <v>0</v>
      </c>
      <c r="I945" s="449">
        <f>IF(D945&lt;&gt;0,E945/D945,"-")</f>
        <v>0.87287904166666663</v>
      </c>
      <c r="J945" s="3">
        <v>0</v>
      </c>
      <c r="K945" s="24">
        <v>0</v>
      </c>
      <c r="L945" s="24">
        <v>0</v>
      </c>
    </row>
    <row r="946" spans="1:12" hidden="1" x14ac:dyDescent="0.3">
      <c r="A946" s="429"/>
      <c r="B946" s="430"/>
      <c r="C946" s="431"/>
      <c r="D946" s="232"/>
      <c r="E946" s="232"/>
      <c r="F946" s="232"/>
      <c r="G946" s="232"/>
      <c r="H946" s="448"/>
      <c r="I946" s="449"/>
      <c r="J946" s="3"/>
      <c r="K946" s="3"/>
      <c r="L946" s="3"/>
    </row>
    <row r="947" spans="1:12" ht="18" customHeight="1" x14ac:dyDescent="0.3">
      <c r="A947" s="441" t="s">
        <v>22</v>
      </c>
      <c r="B947" s="442" t="s">
        <v>170</v>
      </c>
      <c r="C947" s="440">
        <f>SUBTOTAL(9,C948:C950)</f>
        <v>69950.23</v>
      </c>
      <c r="D947" s="440">
        <f>SUBTOTAL(9,D948:D950)</f>
        <v>40000</v>
      </c>
      <c r="E947" s="440">
        <f>SUBTOTAL(9,E948:E950)</f>
        <v>34565.86</v>
      </c>
      <c r="F947" s="440">
        <f>G947-D947</f>
        <v>-40000</v>
      </c>
      <c r="G947" s="440">
        <f>SUBTOTAL(9,G948:G950)</f>
        <v>0</v>
      </c>
      <c r="H947" s="443">
        <f>IF(C947&lt;&gt;0,E947/C947,"-")</f>
        <v>0.49414934018086865</v>
      </c>
      <c r="I947" s="444">
        <f>IF(D947&lt;&gt;0,E947/D947,"-")</f>
        <v>0.86414650000000004</v>
      </c>
      <c r="J947" s="70">
        <f>SUBTOTAL(9,J948:J950)</f>
        <v>0</v>
      </c>
      <c r="K947" s="70">
        <f>SUBTOTAL(9,K948:K950)</f>
        <v>0</v>
      </c>
      <c r="L947" s="70">
        <f>SUBTOTAL(9,L948:L950)</f>
        <v>0</v>
      </c>
    </row>
    <row r="948" spans="1:12" ht="30" hidden="1" customHeight="1" x14ac:dyDescent="0.3">
      <c r="A948" s="429"/>
      <c r="B948" s="430"/>
      <c r="C948" s="431"/>
      <c r="D948" s="431"/>
      <c r="E948" s="431"/>
      <c r="F948" s="431"/>
      <c r="G948" s="433"/>
      <c r="H948" s="434"/>
      <c r="I948" s="435"/>
      <c r="J948" s="13"/>
      <c r="K948" s="13"/>
      <c r="L948" s="13"/>
    </row>
    <row r="949" spans="1:12" ht="15" customHeight="1" x14ac:dyDescent="0.3">
      <c r="A949" s="446" t="s">
        <v>52</v>
      </c>
      <c r="B949" s="447" t="s">
        <v>184</v>
      </c>
      <c r="C949" s="232">
        <v>69950.23</v>
      </c>
      <c r="D949" s="232">
        <v>40000</v>
      </c>
      <c r="E949" s="232">
        <v>34565.86</v>
      </c>
      <c r="F949" s="232">
        <f>G949-D949</f>
        <v>-40000</v>
      </c>
      <c r="G949" s="232"/>
      <c r="H949" s="448">
        <f>IF(C949&lt;&gt;0,0/C949,"-")</f>
        <v>0</v>
      </c>
      <c r="I949" s="449">
        <f>IF(D949&lt;&gt;0,E949/D949,"-")</f>
        <v>0.86414650000000004</v>
      </c>
      <c r="J949" s="3">
        <v>0</v>
      </c>
      <c r="K949" s="24">
        <v>0</v>
      </c>
      <c r="L949" s="24">
        <v>0</v>
      </c>
    </row>
    <row r="950" spans="1:12" hidden="1" x14ac:dyDescent="0.3">
      <c r="A950" s="429"/>
      <c r="B950" s="430"/>
      <c r="C950" s="431"/>
      <c r="D950" s="232"/>
      <c r="E950" s="232"/>
      <c r="F950" s="232"/>
      <c r="G950" s="232"/>
      <c r="H950" s="448"/>
      <c r="I950" s="449"/>
      <c r="J950" s="3"/>
      <c r="K950" s="3"/>
      <c r="L950" s="3"/>
    </row>
    <row r="951" spans="1:12" hidden="1" x14ac:dyDescent="0.3">
      <c r="A951" s="429"/>
      <c r="B951" s="430"/>
      <c r="C951" s="431"/>
      <c r="D951" s="431"/>
      <c r="E951" s="431"/>
      <c r="F951" s="431"/>
      <c r="G951" s="433"/>
      <c r="H951" s="434"/>
      <c r="I951" s="435"/>
      <c r="J951" s="13"/>
      <c r="K951" s="13"/>
      <c r="L951" s="13"/>
    </row>
    <row r="952" spans="1:12" ht="18" customHeight="1" x14ac:dyDescent="0.3">
      <c r="A952" s="441" t="s">
        <v>5</v>
      </c>
      <c r="B952" s="442" t="s">
        <v>139</v>
      </c>
      <c r="C952" s="440">
        <f>SUBTOTAL(9,C953:C967)</f>
        <v>247218.07</v>
      </c>
      <c r="D952" s="440">
        <f>SUBTOTAL(9,D953:D967)</f>
        <v>87000</v>
      </c>
      <c r="E952" s="440">
        <f>SUBTOTAL(9,E953:E967)</f>
        <v>26496.22</v>
      </c>
      <c r="F952" s="440">
        <f>G952-D952</f>
        <v>-87000</v>
      </c>
      <c r="G952" s="440">
        <f>SUBTOTAL(9,G953:G967)</f>
        <v>0</v>
      </c>
      <c r="H952" s="443">
        <f>IF(C952&lt;&gt;0,E952/C952,"-")</f>
        <v>0.10717752144897823</v>
      </c>
      <c r="I952" s="444">
        <f>IF(D952&lt;&gt;0,E952/D952,"-")</f>
        <v>0.30455425287356325</v>
      </c>
      <c r="J952" s="18">
        <f>SUBTOTAL(9,J953:J967)</f>
        <v>0</v>
      </c>
      <c r="K952" s="18">
        <f>SUBTOTAL(9,K953:K967)</f>
        <v>0</v>
      </c>
      <c r="L952" s="18">
        <f>SUBTOTAL(9,L953:L967)</f>
        <v>0</v>
      </c>
    </row>
    <row r="953" spans="1:12" ht="22.5" hidden="1" customHeight="1" x14ac:dyDescent="0.3">
      <c r="A953" s="429"/>
      <c r="B953" s="430"/>
      <c r="C953" s="431"/>
      <c r="D953" s="440"/>
      <c r="E953" s="440"/>
      <c r="F953" s="440"/>
      <c r="G953" s="440"/>
      <c r="H953" s="443"/>
      <c r="I953" s="444"/>
      <c r="J953" s="70"/>
      <c r="K953" s="70"/>
      <c r="L953" s="70"/>
    </row>
    <row r="954" spans="1:12" ht="18" customHeight="1" x14ac:dyDescent="0.3">
      <c r="A954" s="441" t="s">
        <v>23</v>
      </c>
      <c r="B954" s="442" t="s">
        <v>196</v>
      </c>
      <c r="C954" s="440">
        <f>SUBTOTAL(9,C955:C957)</f>
        <v>63745.65</v>
      </c>
      <c r="D954" s="440">
        <f>SUBTOTAL(9,D955:D957)</f>
        <v>32000</v>
      </c>
      <c r="E954" s="440">
        <f>SUBTOTAL(9,E955:E957)</f>
        <v>26496.22</v>
      </c>
      <c r="F954" s="440">
        <f>G954-D954</f>
        <v>-32000</v>
      </c>
      <c r="G954" s="440">
        <f>SUBTOTAL(9,G955:G957)</f>
        <v>0</v>
      </c>
      <c r="H954" s="443">
        <f>IF(C954&lt;&gt;0,E954/C954,"-")</f>
        <v>0.41565534275672145</v>
      </c>
      <c r="I954" s="444">
        <f>IF(D954&lt;&gt;0,E954/D954,"-")</f>
        <v>0.82800687500000003</v>
      </c>
      <c r="J954" s="70">
        <f>SUBTOTAL(9,J955:J957)</f>
        <v>0</v>
      </c>
      <c r="K954" s="70">
        <f>SUBTOTAL(9,K955:K957)</f>
        <v>0</v>
      </c>
      <c r="L954" s="70">
        <f>SUBTOTAL(9,L955:L957)</f>
        <v>0</v>
      </c>
    </row>
    <row r="955" spans="1:12" ht="30" hidden="1" customHeight="1" x14ac:dyDescent="0.3">
      <c r="A955" s="429"/>
      <c r="B955" s="430"/>
      <c r="C955" s="431"/>
      <c r="D955" s="431"/>
      <c r="E955" s="431"/>
      <c r="F955" s="431"/>
      <c r="G955" s="433"/>
      <c r="H955" s="434"/>
      <c r="I955" s="435"/>
      <c r="J955" s="13"/>
      <c r="K955" s="13"/>
      <c r="L955" s="13"/>
    </row>
    <row r="956" spans="1:12" ht="15" customHeight="1" x14ac:dyDescent="0.3">
      <c r="A956" s="446" t="s">
        <v>54</v>
      </c>
      <c r="B956" s="447" t="s">
        <v>222</v>
      </c>
      <c r="C956" s="232">
        <v>63745.65</v>
      </c>
      <c r="D956" s="232">
        <v>32000</v>
      </c>
      <c r="E956" s="232">
        <v>26496.22</v>
      </c>
      <c r="F956" s="232">
        <f>G956-D956</f>
        <v>-32000</v>
      </c>
      <c r="G956" s="232"/>
      <c r="H956" s="448">
        <f>IF(C956&lt;&gt;0,0/C956,"-")</f>
        <v>0</v>
      </c>
      <c r="I956" s="449">
        <f>IF(D956&lt;&gt;0,E956/D956,"-")</f>
        <v>0.82800687500000003</v>
      </c>
      <c r="J956" s="3">
        <v>0</v>
      </c>
      <c r="K956" s="24">
        <v>0</v>
      </c>
      <c r="L956" s="24">
        <v>0</v>
      </c>
    </row>
    <row r="957" spans="1:12" hidden="1" x14ac:dyDescent="0.3">
      <c r="A957" s="429"/>
      <c r="B957" s="430"/>
      <c r="C957" s="431"/>
      <c r="D957" s="232"/>
      <c r="E957" s="232"/>
      <c r="F957" s="232"/>
      <c r="G957" s="232"/>
      <c r="H957" s="448"/>
      <c r="I957" s="449"/>
      <c r="J957" s="3"/>
      <c r="K957" s="3"/>
      <c r="L957" s="3"/>
    </row>
    <row r="958" spans="1:12" ht="18" customHeight="1" x14ac:dyDescent="0.3">
      <c r="A958" s="441" t="s">
        <v>25</v>
      </c>
      <c r="B958" s="442" t="s">
        <v>131</v>
      </c>
      <c r="C958" s="440">
        <f>SUBTOTAL(9,C959:C962)</f>
        <v>0</v>
      </c>
      <c r="D958" s="440">
        <f>SUBTOTAL(9,D959:D962)</f>
        <v>5000</v>
      </c>
      <c r="E958" s="440">
        <f>SUBTOTAL(9,E959:E962)</f>
        <v>0</v>
      </c>
      <c r="F958" s="440">
        <f>G958-D958</f>
        <v>-5000</v>
      </c>
      <c r="G958" s="440">
        <f>SUBTOTAL(9,G959:G962)</f>
        <v>0</v>
      </c>
      <c r="H958" s="443" t="str">
        <f>IF(C958&lt;&gt;0,E958/C958,"-")</f>
        <v>-</v>
      </c>
      <c r="I958" s="444">
        <f>IF(D958&lt;&gt;0,E958/D958,"-")</f>
        <v>0</v>
      </c>
      <c r="J958" s="70">
        <f>SUBTOTAL(9,J959:J962)</f>
        <v>0</v>
      </c>
      <c r="K958" s="70">
        <f>SUBTOTAL(9,K959:K962)</f>
        <v>0</v>
      </c>
      <c r="L958" s="70">
        <f>SUBTOTAL(9,L959:L962)</f>
        <v>0</v>
      </c>
    </row>
    <row r="959" spans="1:12" ht="30" hidden="1" customHeight="1" x14ac:dyDescent="0.3">
      <c r="A959" s="429"/>
      <c r="B959" s="430"/>
      <c r="C959" s="431"/>
      <c r="D959" s="431"/>
      <c r="E959" s="431"/>
      <c r="F959" s="431"/>
      <c r="G959" s="433"/>
      <c r="H959" s="434"/>
      <c r="I959" s="435"/>
      <c r="J959" s="13"/>
      <c r="K959" s="13"/>
      <c r="L959" s="13"/>
    </row>
    <row r="960" spans="1:12" ht="15" customHeight="1" x14ac:dyDescent="0.3">
      <c r="A960" s="446" t="s">
        <v>62</v>
      </c>
      <c r="B960" s="447" t="s">
        <v>211</v>
      </c>
      <c r="C960" s="232">
        <v>0</v>
      </c>
      <c r="D960" s="232">
        <v>5000</v>
      </c>
      <c r="E960" s="232">
        <v>0</v>
      </c>
      <c r="F960" s="232">
        <f>G960-D960</f>
        <v>-5000</v>
      </c>
      <c r="G960" s="232"/>
      <c r="H960" s="448" t="str">
        <f>IF(C960&lt;&gt;0,0/C960,"-")</f>
        <v>-</v>
      </c>
      <c r="I960" s="449">
        <f>IF(D960&lt;&gt;0,E960/D960,"-")</f>
        <v>0</v>
      </c>
      <c r="J960" s="3">
        <v>0</v>
      </c>
      <c r="K960" s="24">
        <v>0</v>
      </c>
      <c r="L960" s="24">
        <v>0</v>
      </c>
    </row>
    <row r="961" spans="1:12" ht="15" customHeight="1" x14ac:dyDescent="0.3">
      <c r="A961" s="446" t="s">
        <v>67</v>
      </c>
      <c r="B961" s="447" t="s">
        <v>157</v>
      </c>
      <c r="C961" s="232">
        <v>0</v>
      </c>
      <c r="D961" s="232">
        <v>0</v>
      </c>
      <c r="E961" s="232">
        <v>0</v>
      </c>
      <c r="F961" s="232">
        <f>G961-D961</f>
        <v>0</v>
      </c>
      <c r="G961" s="232"/>
      <c r="H961" s="448" t="str">
        <f>IF(C961&lt;&gt;0,0/C961,"-")</f>
        <v>-</v>
      </c>
      <c r="I961" s="449" t="str">
        <f>IF(D961&lt;&gt;0,E961/D961,"-")</f>
        <v>-</v>
      </c>
      <c r="J961" s="3">
        <v>0</v>
      </c>
      <c r="K961" s="24">
        <v>0</v>
      </c>
      <c r="L961" s="24">
        <v>0</v>
      </c>
    </row>
    <row r="962" spans="1:12" hidden="1" x14ac:dyDescent="0.3">
      <c r="A962" s="429"/>
      <c r="B962" s="430"/>
      <c r="C962" s="431"/>
      <c r="D962" s="232"/>
      <c r="E962" s="232"/>
      <c r="F962" s="232"/>
      <c r="G962" s="232"/>
      <c r="H962" s="448"/>
      <c r="I962" s="449"/>
      <c r="J962" s="3"/>
      <c r="K962" s="3"/>
      <c r="L962" s="3"/>
    </row>
    <row r="963" spans="1:12" ht="18" customHeight="1" x14ac:dyDescent="0.3">
      <c r="A963" s="441" t="s">
        <v>26</v>
      </c>
      <c r="B963" s="442" t="s">
        <v>173</v>
      </c>
      <c r="C963" s="440">
        <f>SUBTOTAL(9,C964:C966)</f>
        <v>183472.42</v>
      </c>
      <c r="D963" s="440">
        <f>SUBTOTAL(9,D964:D966)</f>
        <v>50000</v>
      </c>
      <c r="E963" s="440">
        <f>SUBTOTAL(9,E964:E966)</f>
        <v>0</v>
      </c>
      <c r="F963" s="440">
        <f>G963-D963</f>
        <v>-50000</v>
      </c>
      <c r="G963" s="440">
        <f>SUBTOTAL(9,G964:G966)</f>
        <v>0</v>
      </c>
      <c r="H963" s="443">
        <f>IF(C963&lt;&gt;0,E963/C963,"-")</f>
        <v>0</v>
      </c>
      <c r="I963" s="444">
        <f>IF(D963&lt;&gt;0,E963/D963,"-")</f>
        <v>0</v>
      </c>
      <c r="J963" s="70">
        <f>SUBTOTAL(9,J964:J966)</f>
        <v>0</v>
      </c>
      <c r="K963" s="70">
        <f>SUBTOTAL(9,K964:K966)</f>
        <v>0</v>
      </c>
      <c r="L963" s="70">
        <f>SUBTOTAL(9,L964:L966)</f>
        <v>0</v>
      </c>
    </row>
    <row r="964" spans="1:12" ht="30" hidden="1" customHeight="1" x14ac:dyDescent="0.3">
      <c r="A964" s="429"/>
      <c r="B964" s="430"/>
      <c r="C964" s="431"/>
      <c r="D964" s="431"/>
      <c r="E964" s="431"/>
      <c r="F964" s="431"/>
      <c r="G964" s="433"/>
      <c r="H964" s="434"/>
      <c r="I964" s="435"/>
      <c r="J964" s="13"/>
      <c r="K964" s="13"/>
      <c r="L964" s="13"/>
    </row>
    <row r="965" spans="1:12" ht="15" customHeight="1" x14ac:dyDescent="0.3">
      <c r="A965" s="446" t="s">
        <v>75</v>
      </c>
      <c r="B965" s="447" t="s">
        <v>173</v>
      </c>
      <c r="C965" s="232">
        <v>183472.42</v>
      </c>
      <c r="D965" s="232">
        <v>50000</v>
      </c>
      <c r="E965" s="232">
        <v>0</v>
      </c>
      <c r="F965" s="232">
        <f>G965-D965</f>
        <v>-50000</v>
      </c>
      <c r="G965" s="232"/>
      <c r="H965" s="448">
        <f>IF(C965&lt;&gt;0,0/C965,"-")</f>
        <v>0</v>
      </c>
      <c r="I965" s="449">
        <f>IF(D965&lt;&gt;0,E965/D965,"-")</f>
        <v>0</v>
      </c>
      <c r="J965" s="3">
        <v>0</v>
      </c>
      <c r="K965" s="24">
        <v>0</v>
      </c>
      <c r="L965" s="24">
        <v>0</v>
      </c>
    </row>
    <row r="966" spans="1:12" hidden="1" x14ac:dyDescent="0.3">
      <c r="A966" s="429"/>
      <c r="B966" s="430"/>
      <c r="C966" s="431"/>
      <c r="D966" s="232"/>
      <c r="E966" s="232"/>
      <c r="F966" s="232"/>
      <c r="G966" s="232"/>
      <c r="H966" s="448"/>
      <c r="I966" s="449"/>
      <c r="J966" s="3"/>
      <c r="K966" s="3"/>
      <c r="L966" s="3"/>
    </row>
    <row r="967" spans="1:12" hidden="1" x14ac:dyDescent="0.3">
      <c r="A967" s="429"/>
      <c r="B967" s="430"/>
      <c r="C967" s="431"/>
      <c r="D967" s="431"/>
      <c r="E967" s="431"/>
      <c r="F967" s="431"/>
      <c r="G967" s="433"/>
      <c r="H967" s="434"/>
      <c r="I967" s="435"/>
      <c r="J967" s="13"/>
      <c r="K967" s="13"/>
      <c r="L967" s="13"/>
    </row>
    <row r="968" spans="1:12" ht="18" customHeight="1" x14ac:dyDescent="0.3">
      <c r="A968" s="441" t="s">
        <v>8</v>
      </c>
      <c r="B968" s="442" t="s">
        <v>219</v>
      </c>
      <c r="C968" s="440">
        <f>SUBTOTAL(9,C969:C974)</f>
        <v>215257.29</v>
      </c>
      <c r="D968" s="440">
        <f>SUBTOTAL(9,D969:D974)</f>
        <v>0</v>
      </c>
      <c r="E968" s="440">
        <f>SUBTOTAL(9,E969:E974)</f>
        <v>1071763</v>
      </c>
      <c r="F968" s="440">
        <f>G968-D968</f>
        <v>0</v>
      </c>
      <c r="G968" s="440">
        <f>SUBTOTAL(9,G969:G974)</f>
        <v>0</v>
      </c>
      <c r="H968" s="443">
        <f>IF(C968&lt;&gt;0,E968/C968,"-")</f>
        <v>4.9789858452645204</v>
      </c>
      <c r="I968" s="444" t="str">
        <f>IF(D968&lt;&gt;0,E968/D968,"-")</f>
        <v>-</v>
      </c>
      <c r="J968" s="18">
        <f>SUBTOTAL(9,J969:J974)</f>
        <v>0</v>
      </c>
      <c r="K968" s="18">
        <f>SUBTOTAL(9,K969:K974)</f>
        <v>0</v>
      </c>
      <c r="L968" s="18">
        <f>SUBTOTAL(9,L969:L974)</f>
        <v>0</v>
      </c>
    </row>
    <row r="969" spans="1:12" ht="22.5" hidden="1" customHeight="1" x14ac:dyDescent="0.3">
      <c r="A969" s="429"/>
      <c r="B969" s="430"/>
      <c r="C969" s="431"/>
      <c r="D969" s="440"/>
      <c r="E969" s="440"/>
      <c r="F969" s="440"/>
      <c r="G969" s="440"/>
      <c r="H969" s="443"/>
      <c r="I969" s="444"/>
      <c r="J969" s="70"/>
      <c r="K969" s="70"/>
      <c r="L969" s="70"/>
    </row>
    <row r="970" spans="1:12" ht="18" customHeight="1" x14ac:dyDescent="0.3">
      <c r="A970" s="441" t="s">
        <v>29</v>
      </c>
      <c r="B970" s="442" t="s">
        <v>206</v>
      </c>
      <c r="C970" s="440">
        <f>SUBTOTAL(9,C971:C973)</f>
        <v>215257.29</v>
      </c>
      <c r="D970" s="440">
        <f>SUBTOTAL(9,D971:D973)</f>
        <v>0</v>
      </c>
      <c r="E970" s="440">
        <f>SUBTOTAL(9,E971:E973)</f>
        <v>1071763</v>
      </c>
      <c r="F970" s="440">
        <f>G970-D970</f>
        <v>0</v>
      </c>
      <c r="G970" s="440">
        <f>SUBTOTAL(9,G971:G973)</f>
        <v>0</v>
      </c>
      <c r="H970" s="443">
        <f>IF(C970&lt;&gt;0,E970/C970,"-")</f>
        <v>4.9789858452645204</v>
      </c>
      <c r="I970" s="444" t="str">
        <f>IF(D970&lt;&gt;0,E970/D970,"-")</f>
        <v>-</v>
      </c>
      <c r="J970" s="70">
        <f>SUBTOTAL(9,J971:J973)</f>
        <v>0</v>
      </c>
      <c r="K970" s="70">
        <f>SUBTOTAL(9,K971:K973)</f>
        <v>0</v>
      </c>
      <c r="L970" s="70">
        <f>SUBTOTAL(9,L971:L973)</f>
        <v>0</v>
      </c>
    </row>
    <row r="971" spans="1:12" ht="30" hidden="1" customHeight="1" x14ac:dyDescent="0.3">
      <c r="A971" s="429"/>
      <c r="B971" s="430"/>
      <c r="C971" s="431"/>
      <c r="D971" s="431"/>
      <c r="E971" s="431"/>
      <c r="F971" s="431"/>
      <c r="G971" s="433"/>
      <c r="H971" s="434"/>
      <c r="I971" s="435"/>
      <c r="J971" s="13"/>
      <c r="K971" s="13"/>
      <c r="L971" s="13"/>
    </row>
    <row r="972" spans="1:12" ht="15" customHeight="1" x14ac:dyDescent="0.3">
      <c r="A972" s="502" t="s">
        <v>81</v>
      </c>
      <c r="B972" s="503" t="s">
        <v>217</v>
      </c>
      <c r="C972" s="504">
        <v>215257.29</v>
      </c>
      <c r="D972" s="504">
        <v>0</v>
      </c>
      <c r="E972" s="504">
        <v>1071763</v>
      </c>
      <c r="F972" s="504">
        <f>G972-D972</f>
        <v>0</v>
      </c>
      <c r="G972" s="504"/>
      <c r="H972" s="505">
        <f>IF(C972&lt;&gt;0,0/C972,"-")</f>
        <v>0</v>
      </c>
      <c r="I972" s="506" t="str">
        <f>IF(D972&lt;&gt;0,E972/D972,"-")</f>
        <v>-</v>
      </c>
      <c r="J972" s="3">
        <v>0</v>
      </c>
      <c r="K972" s="24">
        <v>0</v>
      </c>
      <c r="L972" s="24">
        <v>0</v>
      </c>
    </row>
    <row r="973" spans="1:12" hidden="1" x14ac:dyDescent="0.3">
      <c r="A973" s="429"/>
      <c r="B973" s="430"/>
      <c r="C973" s="431"/>
      <c r="D973" s="232"/>
      <c r="E973" s="232"/>
      <c r="F973" s="232"/>
      <c r="G973" s="232"/>
      <c r="H973" s="448"/>
      <c r="I973" s="449"/>
      <c r="J973" s="3"/>
      <c r="K973" s="3"/>
      <c r="L973" s="3"/>
    </row>
    <row r="974" spans="1:12" hidden="1" x14ac:dyDescent="0.3">
      <c r="A974" s="429"/>
      <c r="B974" s="430"/>
      <c r="C974" s="431"/>
      <c r="D974" s="431"/>
      <c r="E974" s="431"/>
      <c r="F974" s="431"/>
      <c r="G974" s="433"/>
      <c r="H974" s="434"/>
      <c r="I974" s="435"/>
      <c r="J974" s="13"/>
      <c r="K974" s="13"/>
      <c r="L974" s="13"/>
    </row>
    <row r="975" spans="1:12" ht="18" customHeight="1" x14ac:dyDescent="0.3">
      <c r="A975" s="497" t="s">
        <v>10</v>
      </c>
      <c r="B975" s="498" t="s">
        <v>119</v>
      </c>
      <c r="C975" s="499">
        <f>SUBTOTAL(9,C976:C981)</f>
        <v>143290.67000000001</v>
      </c>
      <c r="D975" s="499">
        <f>SUBTOTAL(9,D976:D981)</f>
        <v>0</v>
      </c>
      <c r="E975" s="499">
        <f>SUBTOTAL(9,E976:E981)</f>
        <v>8486.4</v>
      </c>
      <c r="F975" s="499">
        <f>G975-D975</f>
        <v>0</v>
      </c>
      <c r="G975" s="499">
        <f>SUBTOTAL(9,G976:G981)</f>
        <v>0</v>
      </c>
      <c r="H975" s="500">
        <f>IF(C975&lt;&gt;0,E975/C975,"-")</f>
        <v>5.922507027149778E-2</v>
      </c>
      <c r="I975" s="501" t="str">
        <f>IF(D975&lt;&gt;0,E975/D975,"-")</f>
        <v>-</v>
      </c>
      <c r="J975" s="18">
        <f>SUBTOTAL(9,J976:J981)</f>
        <v>0</v>
      </c>
      <c r="K975" s="18">
        <f>SUBTOTAL(9,K976:K981)</f>
        <v>0</v>
      </c>
      <c r="L975" s="18">
        <f>SUBTOTAL(9,L976:L981)</f>
        <v>0</v>
      </c>
    </row>
    <row r="976" spans="1:12" ht="22.5" hidden="1" customHeight="1" x14ac:dyDescent="0.3">
      <c r="A976" s="429"/>
      <c r="B976" s="430"/>
      <c r="C976" s="431"/>
      <c r="D976" s="440"/>
      <c r="E976" s="440"/>
      <c r="F976" s="440"/>
      <c r="G976" s="440"/>
      <c r="H976" s="443"/>
      <c r="I976" s="444"/>
      <c r="J976" s="70"/>
      <c r="K976" s="70"/>
      <c r="L976" s="70"/>
    </row>
    <row r="977" spans="1:12" ht="18" customHeight="1" x14ac:dyDescent="0.3">
      <c r="A977" s="441" t="s">
        <v>31</v>
      </c>
      <c r="B977" s="442" t="s">
        <v>161</v>
      </c>
      <c r="C977" s="440">
        <f>SUBTOTAL(9,C978:C980)</f>
        <v>143290.67000000001</v>
      </c>
      <c r="D977" s="440">
        <f>SUBTOTAL(9,D978:D980)</f>
        <v>0</v>
      </c>
      <c r="E977" s="440">
        <f>SUBTOTAL(9,E978:E980)</f>
        <v>8486.4</v>
      </c>
      <c r="F977" s="440">
        <f>G977-D977</f>
        <v>0</v>
      </c>
      <c r="G977" s="440">
        <f>SUBTOTAL(9,G978:G980)</f>
        <v>0</v>
      </c>
      <c r="H977" s="443">
        <f>IF(C977&lt;&gt;0,E977/C977,"-")</f>
        <v>5.922507027149778E-2</v>
      </c>
      <c r="I977" s="444" t="str">
        <f>IF(D977&lt;&gt;0,E977/D977,"-")</f>
        <v>-</v>
      </c>
      <c r="J977" s="70">
        <f>SUBTOTAL(9,J978:J980)</f>
        <v>0</v>
      </c>
      <c r="K977" s="70">
        <f>SUBTOTAL(9,K978:K980)</f>
        <v>0</v>
      </c>
      <c r="L977" s="70">
        <f>SUBTOTAL(9,L978:L980)</f>
        <v>0</v>
      </c>
    </row>
    <row r="978" spans="1:12" ht="30" hidden="1" customHeight="1" x14ac:dyDescent="0.3">
      <c r="A978" s="429"/>
      <c r="B978" s="430"/>
      <c r="C978" s="431"/>
      <c r="D978" s="431"/>
      <c r="E978" s="431"/>
      <c r="F978" s="431"/>
      <c r="G978" s="433"/>
      <c r="H978" s="434"/>
      <c r="I978" s="435"/>
      <c r="J978" s="13"/>
      <c r="K978" s="13"/>
      <c r="L978" s="13"/>
    </row>
    <row r="979" spans="1:12" ht="15" customHeight="1" x14ac:dyDescent="0.3">
      <c r="A979" s="446" t="s">
        <v>85</v>
      </c>
      <c r="B979" s="447" t="s">
        <v>199</v>
      </c>
      <c r="C979" s="232">
        <v>143290.67000000001</v>
      </c>
      <c r="D979" s="232">
        <v>0</v>
      </c>
      <c r="E979" s="232">
        <v>8486.4</v>
      </c>
      <c r="F979" s="232">
        <f>G979-D979</f>
        <v>0</v>
      </c>
      <c r="G979" s="232"/>
      <c r="H979" s="448">
        <f>IF(C979&lt;&gt;0,0/C979,"-")</f>
        <v>0</v>
      </c>
      <c r="I979" s="449" t="str">
        <f>IF(D979&lt;&gt;0,E979/D979,"-")</f>
        <v>-</v>
      </c>
      <c r="J979" s="3">
        <v>0</v>
      </c>
      <c r="K979" s="24">
        <v>0</v>
      </c>
      <c r="L979" s="24">
        <v>0</v>
      </c>
    </row>
    <row r="980" spans="1:12" hidden="1" x14ac:dyDescent="0.3">
      <c r="A980" s="429"/>
      <c r="B980" s="430"/>
      <c r="C980" s="431"/>
      <c r="D980" s="232"/>
      <c r="E980" s="232"/>
      <c r="F980" s="232"/>
      <c r="G980" s="232"/>
      <c r="H980" s="448"/>
      <c r="I980" s="449"/>
      <c r="J980" s="3"/>
      <c r="K980" s="3"/>
      <c r="L980" s="3"/>
    </row>
    <row r="981" spans="1:12" hidden="1" x14ac:dyDescent="0.3">
      <c r="A981" s="429"/>
      <c r="B981" s="430"/>
      <c r="C981" s="431"/>
      <c r="D981" s="431"/>
      <c r="E981" s="431"/>
      <c r="F981" s="431"/>
      <c r="G981" s="433"/>
      <c r="H981" s="434"/>
      <c r="I981" s="435"/>
      <c r="J981" s="13"/>
      <c r="K981" s="13"/>
      <c r="L981" s="13"/>
    </row>
    <row r="982" spans="1:12" ht="20.100000000000001" hidden="1" customHeight="1" x14ac:dyDescent="0.3">
      <c r="A982" s="429"/>
      <c r="B982" s="430"/>
      <c r="C982" s="431"/>
      <c r="D982" s="431"/>
      <c r="E982" s="431"/>
      <c r="F982" s="431"/>
      <c r="G982" s="433"/>
      <c r="H982" s="434"/>
      <c r="I982" s="435"/>
      <c r="J982" s="13"/>
      <c r="K982" s="13"/>
      <c r="L982" s="13"/>
    </row>
    <row r="983" spans="1:12" ht="20.100000000000001" hidden="1" customHeight="1" x14ac:dyDescent="0.3">
      <c r="A983" s="429"/>
      <c r="B983" s="430"/>
      <c r="C983" s="431"/>
      <c r="D983" s="431"/>
      <c r="E983" s="431"/>
      <c r="F983" s="431"/>
      <c r="G983" s="433"/>
      <c r="H983" s="434"/>
      <c r="I983" s="435"/>
      <c r="J983" s="13"/>
      <c r="K983" s="13"/>
      <c r="L983" s="13"/>
    </row>
    <row r="984" spans="1:12" ht="18" customHeight="1" x14ac:dyDescent="0.3">
      <c r="A984" s="424" t="s">
        <v>475</v>
      </c>
      <c r="B984" s="425" t="s">
        <v>476</v>
      </c>
      <c r="C984" s="426">
        <f>SUBTOTAL(9,C985:C1003)</f>
        <v>0</v>
      </c>
      <c r="D984" s="426">
        <f>SUBTOTAL(9,D985:D1003)</f>
        <v>25000</v>
      </c>
      <c r="E984" s="426">
        <f>SUBTOTAL(9,E985:E1003)</f>
        <v>33896.69</v>
      </c>
      <c r="F984" s="426">
        <f>G984-D984</f>
        <v>-25000</v>
      </c>
      <c r="G984" s="426">
        <f>SUBTOTAL(9,G985:G1003)</f>
        <v>0</v>
      </c>
      <c r="H984" s="427" t="str">
        <f>IF(C984&lt;&gt;0,E984/C984,"-")</f>
        <v>-</v>
      </c>
      <c r="I984" s="428">
        <f>IF(D984&lt;&gt;0,E984/D984,"-")</f>
        <v>1.3558676000000001</v>
      </c>
      <c r="J984" s="20">
        <f>SUBTOTAL(9,J985:J1003)</f>
        <v>25000</v>
      </c>
      <c r="K984" s="20">
        <f>SUBTOTAL(9,K985:K1003)</f>
        <v>25000</v>
      </c>
      <c r="L984" s="20">
        <f>SUBTOTAL(9,L985:L1003)</f>
        <v>0</v>
      </c>
    </row>
    <row r="985" spans="1:12" ht="30" hidden="1" customHeight="1" x14ac:dyDescent="0.3">
      <c r="A985" s="429"/>
      <c r="B985" s="430"/>
      <c r="C985" s="431"/>
      <c r="D985" s="432"/>
      <c r="E985" s="432"/>
      <c r="F985" s="432"/>
      <c r="G985" s="433"/>
      <c r="H985" s="434"/>
      <c r="I985" s="435"/>
      <c r="J985" s="13"/>
      <c r="K985" s="13"/>
      <c r="L985" s="13"/>
    </row>
    <row r="986" spans="1:12" ht="18" customHeight="1" x14ac:dyDescent="0.3">
      <c r="A986" s="436" t="s">
        <v>0</v>
      </c>
      <c r="B986" s="437" t="s">
        <v>136</v>
      </c>
      <c r="C986" s="432">
        <f>SUBTOTAL(9,C987:C1002)</f>
        <v>0</v>
      </c>
      <c r="D986" s="432">
        <f>SUBTOTAL(9,D987:D1002)</f>
        <v>25000</v>
      </c>
      <c r="E986" s="432">
        <f>SUBTOTAL(9,E987:E1002)</f>
        <v>33896.69</v>
      </c>
      <c r="F986" s="432">
        <f>G986-D986</f>
        <v>-25000</v>
      </c>
      <c r="G986" s="432">
        <f>SUBTOTAL(9,G987:G1002)</f>
        <v>0</v>
      </c>
      <c r="H986" s="438" t="str">
        <f>IF(C986&lt;&gt;0,E986/C986,"-")</f>
        <v>-</v>
      </c>
      <c r="I986" s="439">
        <f>IF(D986&lt;&gt;0,E986/D986,"-")</f>
        <v>1.3558676000000001</v>
      </c>
      <c r="J986" s="21">
        <f>SUBTOTAL(9,J987:J1002)</f>
        <v>25000</v>
      </c>
      <c r="K986" s="21">
        <f>SUBTOTAL(9,K987:K1002)</f>
        <v>25000</v>
      </c>
      <c r="L986" s="21">
        <f>SUBTOTAL(9,L987:L1002)</f>
        <v>0</v>
      </c>
    </row>
    <row r="987" spans="1:12" ht="30" hidden="1" customHeight="1" x14ac:dyDescent="0.3">
      <c r="A987" s="429"/>
      <c r="B987" s="430"/>
      <c r="C987" s="431"/>
      <c r="D987" s="440"/>
      <c r="E987" s="440"/>
      <c r="F987" s="440"/>
      <c r="G987" s="433"/>
      <c r="H987" s="434"/>
      <c r="I987" s="435"/>
      <c r="J987" s="13"/>
      <c r="K987" s="13"/>
      <c r="L987" s="13"/>
    </row>
    <row r="988" spans="1:12" ht="18" customHeight="1" x14ac:dyDescent="0.3">
      <c r="A988" s="441" t="s">
        <v>8</v>
      </c>
      <c r="B988" s="442" t="s">
        <v>219</v>
      </c>
      <c r="C988" s="440">
        <f>SUBTOTAL(9,C989:C994)</f>
        <v>0</v>
      </c>
      <c r="D988" s="440">
        <f>SUBTOTAL(9,D989:D994)</f>
        <v>0</v>
      </c>
      <c r="E988" s="440">
        <f>SUBTOTAL(9,E989:E994)</f>
        <v>33896.69</v>
      </c>
      <c r="F988" s="440">
        <f>G988-D988</f>
        <v>0</v>
      </c>
      <c r="G988" s="440">
        <f>SUBTOTAL(9,G989:G994)</f>
        <v>0</v>
      </c>
      <c r="H988" s="443" t="str">
        <f>IF(C988&lt;&gt;0,E988/C988,"-")</f>
        <v>-</v>
      </c>
      <c r="I988" s="444" t="str">
        <f>IF(D988&lt;&gt;0,E988/D988,"-")</f>
        <v>-</v>
      </c>
      <c r="J988" s="18">
        <f>SUBTOTAL(9,J989:J994)</f>
        <v>0</v>
      </c>
      <c r="K988" s="18">
        <f>SUBTOTAL(9,K989:K994)</f>
        <v>0</v>
      </c>
      <c r="L988" s="18">
        <f>SUBTOTAL(9,L989:L994)</f>
        <v>0</v>
      </c>
    </row>
    <row r="989" spans="1:12" ht="22.5" hidden="1" customHeight="1" x14ac:dyDescent="0.3">
      <c r="A989" s="429"/>
      <c r="B989" s="430"/>
      <c r="C989" s="431"/>
      <c r="D989" s="440"/>
      <c r="E989" s="440"/>
      <c r="F989" s="440"/>
      <c r="G989" s="440"/>
      <c r="H989" s="443"/>
      <c r="I989" s="444"/>
      <c r="J989" s="70"/>
      <c r="K989" s="70"/>
      <c r="L989" s="70"/>
    </row>
    <row r="990" spans="1:12" ht="18" customHeight="1" x14ac:dyDescent="0.3">
      <c r="A990" s="441" t="s">
        <v>29</v>
      </c>
      <c r="B990" s="442" t="s">
        <v>206</v>
      </c>
      <c r="C990" s="440">
        <f>SUBTOTAL(9,C991:C993)</f>
        <v>0</v>
      </c>
      <c r="D990" s="440">
        <f>SUBTOTAL(9,D991:D993)</f>
        <v>0</v>
      </c>
      <c r="E990" s="440">
        <f>SUBTOTAL(9,E991:E993)</f>
        <v>33896.69</v>
      </c>
      <c r="F990" s="440">
        <f>G990-D990</f>
        <v>0</v>
      </c>
      <c r="G990" s="440">
        <f>SUBTOTAL(9,G991:G993)</f>
        <v>0</v>
      </c>
      <c r="H990" s="443" t="str">
        <f>IF(C990&lt;&gt;0,E990/C990,"-")</f>
        <v>-</v>
      </c>
      <c r="I990" s="444" t="str">
        <f>IF(D990&lt;&gt;0,E990/D990,"-")</f>
        <v>-</v>
      </c>
      <c r="J990" s="70">
        <f>SUBTOTAL(9,J991:J993)</f>
        <v>0</v>
      </c>
      <c r="K990" s="70">
        <f>SUBTOTAL(9,K991:K993)</f>
        <v>0</v>
      </c>
      <c r="L990" s="70">
        <f>SUBTOTAL(9,L991:L993)</f>
        <v>0</v>
      </c>
    </row>
    <row r="991" spans="1:12" ht="30" hidden="1" customHeight="1" x14ac:dyDescent="0.3">
      <c r="A991" s="429"/>
      <c r="B991" s="430"/>
      <c r="C991" s="431"/>
      <c r="D991" s="431"/>
      <c r="E991" s="431"/>
      <c r="F991" s="431"/>
      <c r="G991" s="433"/>
      <c r="H991" s="434"/>
      <c r="I991" s="435"/>
      <c r="J991" s="13"/>
      <c r="K991" s="13"/>
      <c r="L991" s="13"/>
    </row>
    <row r="992" spans="1:12" ht="15" customHeight="1" x14ac:dyDescent="0.3">
      <c r="A992" s="446" t="s">
        <v>81</v>
      </c>
      <c r="B992" s="447" t="s">
        <v>217</v>
      </c>
      <c r="C992" s="232">
        <v>0</v>
      </c>
      <c r="D992" s="232">
        <v>0</v>
      </c>
      <c r="E992" s="232">
        <v>33896.69</v>
      </c>
      <c r="F992" s="232">
        <f>G992-D992</f>
        <v>0</v>
      </c>
      <c r="G992" s="232"/>
      <c r="H992" s="448" t="str">
        <f>IF(C992&lt;&gt;0,0/C992,"-")</f>
        <v>-</v>
      </c>
      <c r="I992" s="449" t="str">
        <f>IF(D992&lt;&gt;0,E992/D992,"-")</f>
        <v>-</v>
      </c>
      <c r="J992" s="3">
        <v>0</v>
      </c>
      <c r="K992" s="24">
        <v>0</v>
      </c>
      <c r="L992" s="24">
        <v>0</v>
      </c>
    </row>
    <row r="993" spans="1:12" hidden="1" x14ac:dyDescent="0.3">
      <c r="A993" s="429"/>
      <c r="B993" s="430"/>
      <c r="C993" s="431"/>
      <c r="D993" s="232"/>
      <c r="E993" s="232"/>
      <c r="F993" s="232"/>
      <c r="G993" s="232"/>
      <c r="H993" s="448"/>
      <c r="I993" s="449"/>
      <c r="J993" s="3"/>
      <c r="K993" s="3"/>
      <c r="L993" s="3"/>
    </row>
    <row r="994" spans="1:12" hidden="1" x14ac:dyDescent="0.3">
      <c r="A994" s="429"/>
      <c r="B994" s="430"/>
      <c r="C994" s="431"/>
      <c r="D994" s="431"/>
      <c r="E994" s="431"/>
      <c r="F994" s="431"/>
      <c r="G994" s="433"/>
      <c r="H994" s="434"/>
      <c r="I994" s="435"/>
      <c r="J994" s="13"/>
      <c r="K994" s="13"/>
      <c r="L994" s="13"/>
    </row>
    <row r="995" spans="1:12" ht="18" customHeight="1" x14ac:dyDescent="0.3">
      <c r="A995" s="441" t="s">
        <v>9</v>
      </c>
      <c r="B995" s="442" t="s">
        <v>228</v>
      </c>
      <c r="C995" s="440">
        <f>SUBTOTAL(9,C996:C1001)</f>
        <v>0</v>
      </c>
      <c r="D995" s="440">
        <f>SUBTOTAL(9,D996:D1001)</f>
        <v>25000</v>
      </c>
      <c r="E995" s="440">
        <f>SUBTOTAL(9,E996:E1001)</f>
        <v>0</v>
      </c>
      <c r="F995" s="440">
        <f>G995-D995</f>
        <v>-25000</v>
      </c>
      <c r="G995" s="440">
        <f>SUBTOTAL(9,G996:G1001)</f>
        <v>0</v>
      </c>
      <c r="H995" s="443" t="str">
        <f>IF(C995&lt;&gt;0,E995/C995,"-")</f>
        <v>-</v>
      </c>
      <c r="I995" s="444">
        <f>IF(D995&lt;&gt;0,E995/D995,"-")</f>
        <v>0</v>
      </c>
      <c r="J995" s="18">
        <f>SUBTOTAL(9,J996:J1001)</f>
        <v>25000</v>
      </c>
      <c r="K995" s="18">
        <f>SUBTOTAL(9,K996:K1001)</f>
        <v>25000</v>
      </c>
      <c r="L995" s="18">
        <f>SUBTOTAL(9,L996:L1001)</f>
        <v>0</v>
      </c>
    </row>
    <row r="996" spans="1:12" ht="22.5" hidden="1" customHeight="1" x14ac:dyDescent="0.3">
      <c r="A996" s="429"/>
      <c r="B996" s="430"/>
      <c r="C996" s="431"/>
      <c r="D996" s="440"/>
      <c r="E996" s="440"/>
      <c r="F996" s="440"/>
      <c r="G996" s="440"/>
      <c r="H996" s="443"/>
      <c r="I996" s="444"/>
      <c r="J996" s="70"/>
      <c r="K996" s="70"/>
      <c r="L996" s="70"/>
    </row>
    <row r="997" spans="1:12" ht="18" customHeight="1" x14ac:dyDescent="0.3">
      <c r="A997" s="441" t="s">
        <v>30</v>
      </c>
      <c r="B997" s="442" t="s">
        <v>220</v>
      </c>
      <c r="C997" s="440">
        <f>SUBTOTAL(9,C998:C1000)</f>
        <v>0</v>
      </c>
      <c r="D997" s="440">
        <f>SUBTOTAL(9,D998:D1000)</f>
        <v>25000</v>
      </c>
      <c r="E997" s="440">
        <f>SUBTOTAL(9,E998:E1000)</f>
        <v>0</v>
      </c>
      <c r="F997" s="440">
        <f>G997-D997</f>
        <v>-25000</v>
      </c>
      <c r="G997" s="440">
        <f>SUBTOTAL(9,G998:G1000)</f>
        <v>0</v>
      </c>
      <c r="H997" s="443" t="str">
        <f>IF(C997&lt;&gt;0,E997/C997,"-")</f>
        <v>-</v>
      </c>
      <c r="I997" s="444">
        <f>IF(D997&lt;&gt;0,E997/D997,"-")</f>
        <v>0</v>
      </c>
      <c r="J997" s="70">
        <f>SUBTOTAL(9,J998:J1000)</f>
        <v>25000</v>
      </c>
      <c r="K997" s="70">
        <f>SUBTOTAL(9,K998:K1000)</f>
        <v>25000</v>
      </c>
      <c r="L997" s="70">
        <f>SUBTOTAL(9,L998:L1000)</f>
        <v>0</v>
      </c>
    </row>
    <row r="998" spans="1:12" ht="30" hidden="1" customHeight="1" x14ac:dyDescent="0.3">
      <c r="A998" s="429"/>
      <c r="B998" s="430"/>
      <c r="C998" s="431"/>
      <c r="D998" s="431"/>
      <c r="E998" s="431"/>
      <c r="F998" s="431"/>
      <c r="G998" s="433"/>
      <c r="H998" s="434"/>
      <c r="I998" s="435"/>
      <c r="J998" s="13"/>
      <c r="K998" s="13"/>
      <c r="L998" s="13"/>
    </row>
    <row r="999" spans="1:12" ht="15" customHeight="1" x14ac:dyDescent="0.3">
      <c r="A999" s="446" t="s">
        <v>82</v>
      </c>
      <c r="B999" s="447" t="s">
        <v>207</v>
      </c>
      <c r="C999" s="232">
        <v>0</v>
      </c>
      <c r="D999" s="232">
        <v>25000</v>
      </c>
      <c r="E999" s="232">
        <v>0</v>
      </c>
      <c r="F999" s="232">
        <f>G999-D999</f>
        <v>-25000</v>
      </c>
      <c r="G999" s="232"/>
      <c r="H999" s="448" t="str">
        <f>IF(C999&lt;&gt;0,0/C999,"-")</f>
        <v>-</v>
      </c>
      <c r="I999" s="449">
        <f>IF(D999&lt;&gt;0,E999/D999,"-")</f>
        <v>0</v>
      </c>
      <c r="J999" s="3">
        <v>25000</v>
      </c>
      <c r="K999" s="24">
        <v>25000</v>
      </c>
      <c r="L999" s="24">
        <v>0</v>
      </c>
    </row>
    <row r="1000" spans="1:12" hidden="1" x14ac:dyDescent="0.3">
      <c r="A1000" s="429"/>
      <c r="B1000" s="430"/>
      <c r="C1000" s="431"/>
      <c r="D1000" s="232"/>
      <c r="E1000" s="232"/>
      <c r="F1000" s="232"/>
      <c r="G1000" s="232"/>
      <c r="H1000" s="448"/>
      <c r="I1000" s="449"/>
      <c r="J1000" s="3"/>
      <c r="K1000" s="3"/>
      <c r="L1000" s="3"/>
    </row>
    <row r="1001" spans="1:12" hidden="1" x14ac:dyDescent="0.3">
      <c r="A1001" s="429"/>
      <c r="B1001" s="430"/>
      <c r="C1001" s="431"/>
      <c r="D1001" s="431"/>
      <c r="E1001" s="431"/>
      <c r="F1001" s="431"/>
      <c r="G1001" s="433"/>
      <c r="H1001" s="434"/>
      <c r="I1001" s="435"/>
      <c r="J1001" s="13"/>
      <c r="K1001" s="13"/>
      <c r="L1001" s="13"/>
    </row>
    <row r="1002" spans="1:12" ht="20.100000000000001" hidden="1" customHeight="1" x14ac:dyDescent="0.3">
      <c r="A1002" s="429"/>
      <c r="B1002" s="430"/>
      <c r="C1002" s="431"/>
      <c r="D1002" s="431"/>
      <c r="E1002" s="431"/>
      <c r="F1002" s="431"/>
      <c r="G1002" s="433"/>
      <c r="H1002" s="434"/>
      <c r="I1002" s="435"/>
      <c r="J1002" s="13"/>
      <c r="K1002" s="13"/>
      <c r="L1002" s="13"/>
    </row>
    <row r="1003" spans="1:12" ht="20.100000000000001" hidden="1" customHeight="1" x14ac:dyDescent="0.3">
      <c r="A1003" s="429"/>
      <c r="B1003" s="430"/>
      <c r="C1003" s="431"/>
      <c r="D1003" s="431"/>
      <c r="E1003" s="431"/>
      <c r="F1003" s="431"/>
      <c r="G1003" s="433"/>
      <c r="H1003" s="434"/>
      <c r="I1003" s="435"/>
      <c r="J1003" s="13"/>
      <c r="K1003" s="13"/>
      <c r="L1003" s="13"/>
    </row>
    <row r="1004" spans="1:12" ht="20.100000000000001" hidden="1" customHeight="1" x14ac:dyDescent="0.3">
      <c r="A1004" s="429"/>
      <c r="B1004" s="430"/>
      <c r="C1004" s="431"/>
      <c r="D1004" s="431"/>
      <c r="E1004" s="431"/>
      <c r="F1004" s="431"/>
      <c r="G1004" s="433"/>
      <c r="H1004" s="434"/>
      <c r="I1004" s="435"/>
      <c r="J1004" s="13"/>
      <c r="K1004" s="13"/>
      <c r="L1004" s="13"/>
    </row>
    <row r="1005" spans="1:12" ht="18" customHeight="1" x14ac:dyDescent="0.3">
      <c r="A1005" s="346" t="s">
        <v>296</v>
      </c>
      <c r="B1005" s="347" t="s">
        <v>297</v>
      </c>
      <c r="C1005" s="331">
        <f>SUBTOTAL(9,C1006:C1033)</f>
        <v>233000</v>
      </c>
      <c r="D1005" s="331">
        <f>SUBTOTAL(9,D1006:D1033)</f>
        <v>300000</v>
      </c>
      <c r="E1005" s="331">
        <f>SUBTOTAL(9,E1006:E1033)</f>
        <v>15000</v>
      </c>
      <c r="F1005" s="331">
        <f>G1005-D1005</f>
        <v>-300000</v>
      </c>
      <c r="G1005" s="331">
        <f>SUBTOTAL(9,G1006:G1033)</f>
        <v>0</v>
      </c>
      <c r="H1005" s="417">
        <f>IF(C1005&lt;&gt;0,E1005/C1005,"-")</f>
        <v>6.4377682403433473E-2</v>
      </c>
      <c r="I1005" s="418">
        <f>IF(D1005&lt;&gt;0,E1005/D1005,"-")</f>
        <v>0.05</v>
      </c>
      <c r="J1005" s="17">
        <f>SUBTOTAL(9,J1006:J1033)</f>
        <v>300000</v>
      </c>
      <c r="K1005" s="17">
        <f>SUBTOTAL(9,K1006:K1033)</f>
        <v>300000</v>
      </c>
      <c r="L1005" s="17">
        <f>SUBTOTAL(9,L1006:L1033)</f>
        <v>0</v>
      </c>
    </row>
    <row r="1006" spans="1:12" ht="30" hidden="1" customHeight="1" x14ac:dyDescent="0.3">
      <c r="A1006" s="429"/>
      <c r="B1006" s="430"/>
      <c r="C1006" s="431"/>
      <c r="D1006" s="426"/>
      <c r="E1006" s="426"/>
      <c r="F1006" s="426"/>
      <c r="G1006" s="433"/>
      <c r="H1006" s="434"/>
      <c r="I1006" s="435"/>
      <c r="J1006" s="13"/>
      <c r="K1006" s="13"/>
      <c r="L1006" s="13"/>
    </row>
    <row r="1007" spans="1:12" ht="18" customHeight="1" x14ac:dyDescent="0.3">
      <c r="A1007" s="424" t="s">
        <v>411</v>
      </c>
      <c r="B1007" s="425" t="s">
        <v>412</v>
      </c>
      <c r="C1007" s="426">
        <f>SUBTOTAL(9,C1008:C1019)</f>
        <v>33000</v>
      </c>
      <c r="D1007" s="426">
        <f>SUBTOTAL(9,D1008:D1019)</f>
        <v>50000</v>
      </c>
      <c r="E1007" s="426">
        <f>SUBTOTAL(9,E1008:E1019)</f>
        <v>15000</v>
      </c>
      <c r="F1007" s="426">
        <f>G1007-D1007</f>
        <v>-50000</v>
      </c>
      <c r="G1007" s="426">
        <f>SUBTOTAL(9,G1008:G1019)</f>
        <v>0</v>
      </c>
      <c r="H1007" s="427">
        <f>IF(C1007&lt;&gt;0,E1007/C1007,"-")</f>
        <v>0.45454545454545453</v>
      </c>
      <c r="I1007" s="428">
        <f>IF(D1007&lt;&gt;0,E1007/D1007,"-")</f>
        <v>0.3</v>
      </c>
      <c r="J1007" s="20">
        <f>SUBTOTAL(9,J1008:J1019)</f>
        <v>50000</v>
      </c>
      <c r="K1007" s="20">
        <f>SUBTOTAL(9,K1008:K1019)</f>
        <v>50000</v>
      </c>
      <c r="L1007" s="20">
        <f>SUBTOTAL(9,L1008:L1019)</f>
        <v>0</v>
      </c>
    </row>
    <row r="1008" spans="1:12" ht="30" hidden="1" customHeight="1" x14ac:dyDescent="0.3">
      <c r="A1008" s="429"/>
      <c r="B1008" s="430"/>
      <c r="C1008" s="431"/>
      <c r="D1008" s="432"/>
      <c r="E1008" s="432"/>
      <c r="F1008" s="432"/>
      <c r="G1008" s="433"/>
      <c r="H1008" s="434"/>
      <c r="I1008" s="435"/>
      <c r="J1008" s="13"/>
      <c r="K1008" s="13"/>
      <c r="L1008" s="13"/>
    </row>
    <row r="1009" spans="1:12" ht="18" customHeight="1" x14ac:dyDescent="0.3">
      <c r="A1009" s="436" t="s">
        <v>0</v>
      </c>
      <c r="B1009" s="437" t="s">
        <v>136</v>
      </c>
      <c r="C1009" s="432">
        <f>SUBTOTAL(9,C1010:C1018)</f>
        <v>33000</v>
      </c>
      <c r="D1009" s="432">
        <f>SUBTOTAL(9,D1010:D1018)</f>
        <v>50000</v>
      </c>
      <c r="E1009" s="432">
        <f>SUBTOTAL(9,E1010:E1018)</f>
        <v>15000</v>
      </c>
      <c r="F1009" s="432">
        <f>G1009-D1009</f>
        <v>-50000</v>
      </c>
      <c r="G1009" s="432">
        <f>SUBTOTAL(9,G1010:G1018)</f>
        <v>0</v>
      </c>
      <c r="H1009" s="438">
        <f>IF(C1009&lt;&gt;0,E1009/C1009,"-")</f>
        <v>0.45454545454545453</v>
      </c>
      <c r="I1009" s="439">
        <f>IF(D1009&lt;&gt;0,E1009/D1009,"-")</f>
        <v>0.3</v>
      </c>
      <c r="J1009" s="21">
        <f>SUBTOTAL(9,J1010:J1018)</f>
        <v>50000</v>
      </c>
      <c r="K1009" s="21">
        <f>SUBTOTAL(9,K1010:K1018)</f>
        <v>50000</v>
      </c>
      <c r="L1009" s="21">
        <f>SUBTOTAL(9,L1010:L1018)</f>
        <v>0</v>
      </c>
    </row>
    <row r="1010" spans="1:12" ht="30" hidden="1" customHeight="1" x14ac:dyDescent="0.3">
      <c r="A1010" s="429"/>
      <c r="B1010" s="430"/>
      <c r="C1010" s="431"/>
      <c r="D1010" s="440"/>
      <c r="E1010" s="440"/>
      <c r="F1010" s="440"/>
      <c r="G1010" s="433"/>
      <c r="H1010" s="434"/>
      <c r="I1010" s="435"/>
      <c r="J1010" s="13"/>
      <c r="K1010" s="13"/>
      <c r="L1010" s="13"/>
    </row>
    <row r="1011" spans="1:12" ht="18" customHeight="1" x14ac:dyDescent="0.3">
      <c r="A1011" s="441" t="s">
        <v>9</v>
      </c>
      <c r="B1011" s="442" t="s">
        <v>228</v>
      </c>
      <c r="C1011" s="440">
        <f>SUBTOTAL(9,C1012:C1017)</f>
        <v>33000</v>
      </c>
      <c r="D1011" s="440">
        <f>SUBTOTAL(9,D1012:D1017)</f>
        <v>50000</v>
      </c>
      <c r="E1011" s="440">
        <f>SUBTOTAL(9,E1012:E1017)</f>
        <v>15000</v>
      </c>
      <c r="F1011" s="440">
        <f>G1011-D1011</f>
        <v>-50000</v>
      </c>
      <c r="G1011" s="440">
        <f>SUBTOTAL(9,G1012:G1017)</f>
        <v>0</v>
      </c>
      <c r="H1011" s="443">
        <f>IF(C1011&lt;&gt;0,E1011/C1011,"-")</f>
        <v>0.45454545454545453</v>
      </c>
      <c r="I1011" s="444">
        <f>IF(D1011&lt;&gt;0,E1011/D1011,"-")</f>
        <v>0.3</v>
      </c>
      <c r="J1011" s="18">
        <f>SUBTOTAL(9,J1012:J1017)</f>
        <v>50000</v>
      </c>
      <c r="K1011" s="18">
        <f>SUBTOTAL(9,K1012:K1017)</f>
        <v>50000</v>
      </c>
      <c r="L1011" s="18">
        <f>SUBTOTAL(9,L1012:L1017)</f>
        <v>0</v>
      </c>
    </row>
    <row r="1012" spans="1:12" ht="22.5" hidden="1" customHeight="1" x14ac:dyDescent="0.3">
      <c r="A1012" s="429"/>
      <c r="B1012" s="430"/>
      <c r="C1012" s="431"/>
      <c r="D1012" s="440"/>
      <c r="E1012" s="440"/>
      <c r="F1012" s="440"/>
      <c r="G1012" s="440"/>
      <c r="H1012" s="443"/>
      <c r="I1012" s="444"/>
      <c r="J1012" s="70"/>
      <c r="K1012" s="70"/>
      <c r="L1012" s="70"/>
    </row>
    <row r="1013" spans="1:12" ht="18" customHeight="1" x14ac:dyDescent="0.3">
      <c r="A1013" s="441" t="s">
        <v>30</v>
      </c>
      <c r="B1013" s="442" t="s">
        <v>220</v>
      </c>
      <c r="C1013" s="440">
        <f>SUBTOTAL(9,C1014:C1016)</f>
        <v>33000</v>
      </c>
      <c r="D1013" s="440">
        <f>SUBTOTAL(9,D1014:D1016)</f>
        <v>50000</v>
      </c>
      <c r="E1013" s="440">
        <f>SUBTOTAL(9,E1014:E1016)</f>
        <v>15000</v>
      </c>
      <c r="F1013" s="440">
        <f>G1013-D1013</f>
        <v>-50000</v>
      </c>
      <c r="G1013" s="440">
        <f>SUBTOTAL(9,G1014:G1016)</f>
        <v>0</v>
      </c>
      <c r="H1013" s="443">
        <f>IF(C1013&lt;&gt;0,E1013/C1013,"-")</f>
        <v>0.45454545454545453</v>
      </c>
      <c r="I1013" s="444">
        <f>IF(D1013&lt;&gt;0,E1013/D1013,"-")</f>
        <v>0.3</v>
      </c>
      <c r="J1013" s="70">
        <f>SUBTOTAL(9,J1014:J1016)</f>
        <v>50000</v>
      </c>
      <c r="K1013" s="70">
        <f>SUBTOTAL(9,K1014:K1016)</f>
        <v>50000</v>
      </c>
      <c r="L1013" s="70">
        <f>SUBTOTAL(9,L1014:L1016)</f>
        <v>0</v>
      </c>
    </row>
    <row r="1014" spans="1:12" ht="30" hidden="1" customHeight="1" x14ac:dyDescent="0.3">
      <c r="A1014" s="429"/>
      <c r="B1014" s="430"/>
      <c r="C1014" s="431"/>
      <c r="D1014" s="431"/>
      <c r="E1014" s="431"/>
      <c r="F1014" s="431"/>
      <c r="G1014" s="433"/>
      <c r="H1014" s="434"/>
      <c r="I1014" s="435"/>
      <c r="J1014" s="13"/>
      <c r="K1014" s="13"/>
      <c r="L1014" s="13"/>
    </row>
    <row r="1015" spans="1:12" ht="15" customHeight="1" x14ac:dyDescent="0.3">
      <c r="A1015" s="446" t="s">
        <v>82</v>
      </c>
      <c r="B1015" s="447" t="s">
        <v>207</v>
      </c>
      <c r="C1015" s="232">
        <v>33000</v>
      </c>
      <c r="D1015" s="232">
        <v>50000</v>
      </c>
      <c r="E1015" s="232">
        <v>15000</v>
      </c>
      <c r="F1015" s="232">
        <f>G1015-D1015</f>
        <v>-50000</v>
      </c>
      <c r="G1015" s="232"/>
      <c r="H1015" s="448">
        <f>IF(C1015&lt;&gt;0,0/C1015,"-")</f>
        <v>0</v>
      </c>
      <c r="I1015" s="449">
        <f>IF(D1015&lt;&gt;0,E1015/D1015,"-")</f>
        <v>0.3</v>
      </c>
      <c r="J1015" s="3">
        <v>50000</v>
      </c>
      <c r="K1015" s="24">
        <v>50000</v>
      </c>
      <c r="L1015" s="24">
        <v>0</v>
      </c>
    </row>
    <row r="1016" spans="1:12" hidden="1" x14ac:dyDescent="0.3">
      <c r="A1016" s="429"/>
      <c r="B1016" s="430"/>
      <c r="C1016" s="431"/>
      <c r="D1016" s="232"/>
      <c r="E1016" s="232"/>
      <c r="F1016" s="232"/>
      <c r="G1016" s="232"/>
      <c r="H1016" s="448"/>
      <c r="I1016" s="449"/>
      <c r="J1016" s="3"/>
      <c r="K1016" s="3"/>
      <c r="L1016" s="3"/>
    </row>
    <row r="1017" spans="1:12" hidden="1" x14ac:dyDescent="0.3">
      <c r="A1017" s="429"/>
      <c r="B1017" s="430"/>
      <c r="C1017" s="431"/>
      <c r="D1017" s="431"/>
      <c r="E1017" s="431"/>
      <c r="F1017" s="431"/>
      <c r="G1017" s="433"/>
      <c r="H1017" s="434"/>
      <c r="I1017" s="435"/>
      <c r="J1017" s="13"/>
      <c r="K1017" s="13"/>
      <c r="L1017" s="13"/>
    </row>
    <row r="1018" spans="1:12" ht="20.100000000000001" hidden="1" customHeight="1" x14ac:dyDescent="0.3">
      <c r="A1018" s="429"/>
      <c r="B1018" s="430"/>
      <c r="C1018" s="431"/>
      <c r="D1018" s="431"/>
      <c r="E1018" s="431"/>
      <c r="F1018" s="431"/>
      <c r="G1018" s="433"/>
      <c r="H1018" s="434"/>
      <c r="I1018" s="435"/>
      <c r="J1018" s="13"/>
      <c r="K1018" s="13"/>
      <c r="L1018" s="13"/>
    </row>
    <row r="1019" spans="1:12" ht="20.100000000000001" hidden="1" customHeight="1" x14ac:dyDescent="0.3">
      <c r="A1019" s="429"/>
      <c r="B1019" s="430"/>
      <c r="C1019" s="431"/>
      <c r="D1019" s="431"/>
      <c r="E1019" s="431"/>
      <c r="F1019" s="431"/>
      <c r="G1019" s="433"/>
      <c r="H1019" s="434"/>
      <c r="I1019" s="435"/>
      <c r="J1019" s="13"/>
      <c r="K1019" s="13"/>
      <c r="L1019" s="13"/>
    </row>
    <row r="1020" spans="1:12" ht="18" customHeight="1" x14ac:dyDescent="0.3">
      <c r="A1020" s="424" t="s">
        <v>413</v>
      </c>
      <c r="B1020" s="425" t="s">
        <v>414</v>
      </c>
      <c r="C1020" s="426">
        <f>SUBTOTAL(9,C1021:C1032)</f>
        <v>200000</v>
      </c>
      <c r="D1020" s="426">
        <f>SUBTOTAL(9,D1021:D1032)</f>
        <v>250000</v>
      </c>
      <c r="E1020" s="426">
        <f>SUBTOTAL(9,E1021:E1032)</f>
        <v>0</v>
      </c>
      <c r="F1020" s="426">
        <f>G1020-D1020</f>
        <v>-250000</v>
      </c>
      <c r="G1020" s="426">
        <f>SUBTOTAL(9,G1021:G1032)</f>
        <v>0</v>
      </c>
      <c r="H1020" s="427">
        <f>IF(C1020&lt;&gt;0,E1020/C1020,"-")</f>
        <v>0</v>
      </c>
      <c r="I1020" s="428">
        <f>IF(D1020&lt;&gt;0,E1020/D1020,"-")</f>
        <v>0</v>
      </c>
      <c r="J1020" s="20">
        <f>SUBTOTAL(9,J1021:J1032)</f>
        <v>250000</v>
      </c>
      <c r="K1020" s="20">
        <f>SUBTOTAL(9,K1021:K1032)</f>
        <v>250000</v>
      </c>
      <c r="L1020" s="20">
        <f>SUBTOTAL(9,L1021:L1032)</f>
        <v>0</v>
      </c>
    </row>
    <row r="1021" spans="1:12" ht="30" hidden="1" customHeight="1" x14ac:dyDescent="0.3">
      <c r="A1021" s="429"/>
      <c r="B1021" s="430"/>
      <c r="C1021" s="431"/>
      <c r="D1021" s="432"/>
      <c r="E1021" s="432"/>
      <c r="F1021" s="432"/>
      <c r="G1021" s="433"/>
      <c r="H1021" s="434"/>
      <c r="I1021" s="435"/>
      <c r="J1021" s="13"/>
      <c r="K1021" s="13"/>
      <c r="L1021" s="13"/>
    </row>
    <row r="1022" spans="1:12" ht="18" customHeight="1" x14ac:dyDescent="0.3">
      <c r="A1022" s="436" t="s">
        <v>0</v>
      </c>
      <c r="B1022" s="437" t="s">
        <v>136</v>
      </c>
      <c r="C1022" s="432">
        <f>SUBTOTAL(9,C1023:C1031)</f>
        <v>200000</v>
      </c>
      <c r="D1022" s="432">
        <f>SUBTOTAL(9,D1023:D1031)</f>
        <v>250000</v>
      </c>
      <c r="E1022" s="432">
        <f>SUBTOTAL(9,E1023:E1031)</f>
        <v>0</v>
      </c>
      <c r="F1022" s="432">
        <f>G1022-D1022</f>
        <v>-250000</v>
      </c>
      <c r="G1022" s="432">
        <f>SUBTOTAL(9,G1023:G1031)</f>
        <v>0</v>
      </c>
      <c r="H1022" s="438">
        <f>IF(C1022&lt;&gt;0,E1022/C1022,"-")</f>
        <v>0</v>
      </c>
      <c r="I1022" s="439">
        <f>IF(D1022&lt;&gt;0,E1022/D1022,"-")</f>
        <v>0</v>
      </c>
      <c r="J1022" s="21">
        <f>SUBTOTAL(9,J1023:J1031)</f>
        <v>250000</v>
      </c>
      <c r="K1022" s="21">
        <f>SUBTOTAL(9,K1023:K1031)</f>
        <v>250000</v>
      </c>
      <c r="L1022" s="21">
        <f>SUBTOTAL(9,L1023:L1031)</f>
        <v>0</v>
      </c>
    </row>
    <row r="1023" spans="1:12" ht="30" hidden="1" customHeight="1" x14ac:dyDescent="0.3">
      <c r="A1023" s="429"/>
      <c r="B1023" s="430"/>
      <c r="C1023" s="431"/>
      <c r="D1023" s="440"/>
      <c r="E1023" s="440"/>
      <c r="F1023" s="440"/>
      <c r="G1023" s="433"/>
      <c r="H1023" s="434"/>
      <c r="I1023" s="435"/>
      <c r="J1023" s="13"/>
      <c r="K1023" s="13"/>
      <c r="L1023" s="13"/>
    </row>
    <row r="1024" spans="1:12" ht="18" customHeight="1" x14ac:dyDescent="0.3">
      <c r="A1024" s="441" t="s">
        <v>9</v>
      </c>
      <c r="B1024" s="442" t="s">
        <v>228</v>
      </c>
      <c r="C1024" s="440">
        <f>SUBTOTAL(9,C1025:C1030)</f>
        <v>200000</v>
      </c>
      <c r="D1024" s="440">
        <f>SUBTOTAL(9,D1025:D1030)</f>
        <v>250000</v>
      </c>
      <c r="E1024" s="440">
        <f>SUBTOTAL(9,E1025:E1030)</f>
        <v>0</v>
      </c>
      <c r="F1024" s="440">
        <f>G1024-D1024</f>
        <v>-250000</v>
      </c>
      <c r="G1024" s="440">
        <f>SUBTOTAL(9,G1025:G1030)</f>
        <v>0</v>
      </c>
      <c r="H1024" s="443">
        <f>IF(C1024&lt;&gt;0,E1024/C1024,"-")</f>
        <v>0</v>
      </c>
      <c r="I1024" s="444">
        <f>IF(D1024&lt;&gt;0,E1024/D1024,"-")</f>
        <v>0</v>
      </c>
      <c r="J1024" s="18">
        <f>SUBTOTAL(9,J1025:J1030)</f>
        <v>250000</v>
      </c>
      <c r="K1024" s="18">
        <f>SUBTOTAL(9,K1025:K1030)</f>
        <v>250000</v>
      </c>
      <c r="L1024" s="18">
        <f>SUBTOTAL(9,L1025:L1030)</f>
        <v>0</v>
      </c>
    </row>
    <row r="1025" spans="1:12" ht="22.5" hidden="1" customHeight="1" x14ac:dyDescent="0.3">
      <c r="A1025" s="429"/>
      <c r="B1025" s="430"/>
      <c r="C1025" s="431"/>
      <c r="D1025" s="440"/>
      <c r="E1025" s="440"/>
      <c r="F1025" s="440"/>
      <c r="G1025" s="440"/>
      <c r="H1025" s="443"/>
      <c r="I1025" s="444"/>
      <c r="J1025" s="70"/>
      <c r="K1025" s="70"/>
      <c r="L1025" s="70"/>
    </row>
    <row r="1026" spans="1:12" ht="18" customHeight="1" x14ac:dyDescent="0.3">
      <c r="A1026" s="441" t="s">
        <v>30</v>
      </c>
      <c r="B1026" s="442" t="s">
        <v>220</v>
      </c>
      <c r="C1026" s="440">
        <f>SUBTOTAL(9,C1027:C1029)</f>
        <v>200000</v>
      </c>
      <c r="D1026" s="440">
        <f>SUBTOTAL(9,D1027:D1029)</f>
        <v>250000</v>
      </c>
      <c r="E1026" s="440">
        <f>SUBTOTAL(9,E1027:E1029)</f>
        <v>0</v>
      </c>
      <c r="F1026" s="440">
        <f>G1026-D1026</f>
        <v>-250000</v>
      </c>
      <c r="G1026" s="440">
        <f>SUBTOTAL(9,G1027:G1029)</f>
        <v>0</v>
      </c>
      <c r="H1026" s="443">
        <f>IF(C1026&lt;&gt;0,E1026/C1026,"-")</f>
        <v>0</v>
      </c>
      <c r="I1026" s="444">
        <f>IF(D1026&lt;&gt;0,E1026/D1026,"-")</f>
        <v>0</v>
      </c>
      <c r="J1026" s="70">
        <f>SUBTOTAL(9,J1027:J1029)</f>
        <v>250000</v>
      </c>
      <c r="K1026" s="70">
        <f>SUBTOTAL(9,K1027:K1029)</f>
        <v>250000</v>
      </c>
      <c r="L1026" s="70">
        <f>SUBTOTAL(9,L1027:L1029)</f>
        <v>0</v>
      </c>
    </row>
    <row r="1027" spans="1:12" ht="30" hidden="1" customHeight="1" x14ac:dyDescent="0.3">
      <c r="A1027" s="429"/>
      <c r="B1027" s="430"/>
      <c r="C1027" s="431"/>
      <c r="D1027" s="431"/>
      <c r="E1027" s="431"/>
      <c r="F1027" s="431"/>
      <c r="G1027" s="433"/>
      <c r="H1027" s="434"/>
      <c r="I1027" s="435"/>
      <c r="J1027" s="13"/>
      <c r="K1027" s="13"/>
      <c r="L1027" s="13"/>
    </row>
    <row r="1028" spans="1:12" ht="15" customHeight="1" x14ac:dyDescent="0.3">
      <c r="A1028" s="446" t="s">
        <v>82</v>
      </c>
      <c r="B1028" s="447" t="s">
        <v>207</v>
      </c>
      <c r="C1028" s="232">
        <v>200000</v>
      </c>
      <c r="D1028" s="232">
        <v>250000</v>
      </c>
      <c r="E1028" s="232">
        <v>0</v>
      </c>
      <c r="F1028" s="232">
        <f>G1028-D1028</f>
        <v>-250000</v>
      </c>
      <c r="G1028" s="232"/>
      <c r="H1028" s="448">
        <f>IF(C1028&lt;&gt;0,0/C1028,"-")</f>
        <v>0</v>
      </c>
      <c r="I1028" s="449">
        <f>IF(D1028&lt;&gt;0,E1028/D1028,"-")</f>
        <v>0</v>
      </c>
      <c r="J1028" s="3">
        <v>250000</v>
      </c>
      <c r="K1028" s="24">
        <v>250000</v>
      </c>
      <c r="L1028" s="24">
        <v>0</v>
      </c>
    </row>
    <row r="1029" spans="1:12" hidden="1" x14ac:dyDescent="0.3">
      <c r="A1029" s="429"/>
      <c r="B1029" s="430"/>
      <c r="C1029" s="431"/>
      <c r="D1029" s="232"/>
      <c r="E1029" s="232"/>
      <c r="F1029" s="232"/>
      <c r="G1029" s="232"/>
      <c r="H1029" s="448"/>
      <c r="I1029" s="449"/>
      <c r="J1029" s="3"/>
      <c r="K1029" s="3"/>
      <c r="L1029" s="3"/>
    </row>
    <row r="1030" spans="1:12" hidden="1" x14ac:dyDescent="0.3">
      <c r="A1030" s="429"/>
      <c r="B1030" s="430"/>
      <c r="C1030" s="431"/>
      <c r="D1030" s="431"/>
      <c r="E1030" s="431"/>
      <c r="F1030" s="431"/>
      <c r="G1030" s="433"/>
      <c r="H1030" s="434"/>
      <c r="I1030" s="435"/>
      <c r="J1030" s="13"/>
      <c r="K1030" s="13"/>
      <c r="L1030" s="13"/>
    </row>
    <row r="1031" spans="1:12" ht="20.100000000000001" hidden="1" customHeight="1" x14ac:dyDescent="0.3">
      <c r="A1031" s="429"/>
      <c r="B1031" s="430"/>
      <c r="C1031" s="431"/>
      <c r="D1031" s="431"/>
      <c r="E1031" s="431"/>
      <c r="F1031" s="431"/>
      <c r="G1031" s="433"/>
      <c r="H1031" s="434"/>
      <c r="I1031" s="435"/>
      <c r="J1031" s="13"/>
      <c r="K1031" s="13"/>
      <c r="L1031" s="13"/>
    </row>
    <row r="1032" spans="1:12" ht="20.100000000000001" hidden="1" customHeight="1" x14ac:dyDescent="0.3">
      <c r="A1032" s="429"/>
      <c r="B1032" s="430"/>
      <c r="C1032" s="431"/>
      <c r="D1032" s="431"/>
      <c r="E1032" s="431"/>
      <c r="F1032" s="431"/>
      <c r="G1032" s="433"/>
      <c r="H1032" s="434"/>
      <c r="I1032" s="435"/>
      <c r="J1032" s="13"/>
      <c r="K1032" s="13"/>
      <c r="L1032" s="13"/>
    </row>
    <row r="1033" spans="1:12" ht="20.100000000000001" hidden="1" customHeight="1" x14ac:dyDescent="0.3">
      <c r="A1033" s="429"/>
      <c r="B1033" s="430"/>
      <c r="C1033" s="431"/>
      <c r="D1033" s="431"/>
      <c r="E1033" s="431"/>
      <c r="F1033" s="431"/>
      <c r="G1033" s="433"/>
      <c r="H1033" s="434"/>
      <c r="I1033" s="435"/>
      <c r="J1033" s="13"/>
      <c r="K1033" s="13"/>
      <c r="L1033" s="13"/>
    </row>
    <row r="1034" spans="1:12" ht="18" customHeight="1" x14ac:dyDescent="0.3">
      <c r="A1034" s="346" t="s">
        <v>298</v>
      </c>
      <c r="B1034" s="347" t="s">
        <v>299</v>
      </c>
      <c r="C1034" s="331">
        <f>SUBTOTAL(9,C1035:C1056)</f>
        <v>200</v>
      </c>
      <c r="D1034" s="331">
        <f>SUBTOTAL(9,D1035:D1056)</f>
        <v>67000</v>
      </c>
      <c r="E1034" s="331">
        <f>SUBTOTAL(9,E1035:E1056)</f>
        <v>0</v>
      </c>
      <c r="F1034" s="331">
        <f>G1034-D1034</f>
        <v>-67000</v>
      </c>
      <c r="G1034" s="331">
        <f>SUBTOTAL(9,G1035:G1056)</f>
        <v>0</v>
      </c>
      <c r="H1034" s="417">
        <f>IF(C1034&lt;&gt;0,E1034/C1034,"-")</f>
        <v>0</v>
      </c>
      <c r="I1034" s="418">
        <f>IF(D1034&lt;&gt;0,E1034/D1034,"-")</f>
        <v>0</v>
      </c>
      <c r="J1034" s="17">
        <f>SUBTOTAL(9,J1035:J1056)</f>
        <v>67000</v>
      </c>
      <c r="K1034" s="17">
        <f>SUBTOTAL(9,K1035:K1056)</f>
        <v>67000</v>
      </c>
      <c r="L1034" s="17">
        <f>SUBTOTAL(9,L1035:L1056)</f>
        <v>0</v>
      </c>
    </row>
    <row r="1035" spans="1:12" ht="30" hidden="1" customHeight="1" x14ac:dyDescent="0.3">
      <c r="A1035" s="429"/>
      <c r="B1035" s="430"/>
      <c r="C1035" s="431"/>
      <c r="D1035" s="426"/>
      <c r="E1035" s="426"/>
      <c r="F1035" s="426"/>
      <c r="G1035" s="433"/>
      <c r="H1035" s="434"/>
      <c r="I1035" s="435"/>
      <c r="J1035" s="13"/>
      <c r="K1035" s="13"/>
      <c r="L1035" s="13"/>
    </row>
    <row r="1036" spans="1:12" ht="18" customHeight="1" x14ac:dyDescent="0.3">
      <c r="A1036" s="424" t="s">
        <v>415</v>
      </c>
      <c r="B1036" s="425" t="s">
        <v>416</v>
      </c>
      <c r="C1036" s="426">
        <f>SUBTOTAL(9,C1037:C1055)</f>
        <v>200</v>
      </c>
      <c r="D1036" s="426">
        <f>SUBTOTAL(9,D1037:D1055)</f>
        <v>67000</v>
      </c>
      <c r="E1036" s="426">
        <f>SUBTOTAL(9,E1037:E1055)</f>
        <v>0</v>
      </c>
      <c r="F1036" s="426">
        <f>G1036-D1036</f>
        <v>-67000</v>
      </c>
      <c r="G1036" s="426">
        <f>SUBTOTAL(9,G1037:G1055)</f>
        <v>0</v>
      </c>
      <c r="H1036" s="427">
        <f>IF(C1036&lt;&gt;0,E1036/C1036,"-")</f>
        <v>0</v>
      </c>
      <c r="I1036" s="428">
        <f>IF(D1036&lt;&gt;0,E1036/D1036,"-")</f>
        <v>0</v>
      </c>
      <c r="J1036" s="20">
        <f>SUBTOTAL(9,J1037:J1055)</f>
        <v>67000</v>
      </c>
      <c r="K1036" s="20">
        <f>SUBTOTAL(9,K1037:K1055)</f>
        <v>67000</v>
      </c>
      <c r="L1036" s="20">
        <f>SUBTOTAL(9,L1037:L1055)</f>
        <v>0</v>
      </c>
    </row>
    <row r="1037" spans="1:12" ht="30" hidden="1" customHeight="1" x14ac:dyDescent="0.3">
      <c r="A1037" s="429"/>
      <c r="B1037" s="430"/>
      <c r="C1037" s="431"/>
      <c r="D1037" s="432"/>
      <c r="E1037" s="432"/>
      <c r="F1037" s="432"/>
      <c r="G1037" s="433"/>
      <c r="H1037" s="434"/>
      <c r="I1037" s="435"/>
      <c r="J1037" s="13"/>
      <c r="K1037" s="13"/>
      <c r="L1037" s="13"/>
    </row>
    <row r="1038" spans="1:12" ht="18" customHeight="1" x14ac:dyDescent="0.3">
      <c r="A1038" s="436" t="s">
        <v>0</v>
      </c>
      <c r="B1038" s="437" t="s">
        <v>136</v>
      </c>
      <c r="C1038" s="432">
        <f>SUBTOTAL(9,C1039:C1054)</f>
        <v>200</v>
      </c>
      <c r="D1038" s="432">
        <f>SUBTOTAL(9,D1039:D1054)</f>
        <v>67000</v>
      </c>
      <c r="E1038" s="432">
        <f>SUBTOTAL(9,E1039:E1054)</f>
        <v>0</v>
      </c>
      <c r="F1038" s="432">
        <f>G1038-D1038</f>
        <v>-67000</v>
      </c>
      <c r="G1038" s="432">
        <f>SUBTOTAL(9,G1039:G1054)</f>
        <v>0</v>
      </c>
      <c r="H1038" s="438">
        <f>IF(C1038&lt;&gt;0,E1038/C1038,"-")</f>
        <v>0</v>
      </c>
      <c r="I1038" s="439">
        <f>IF(D1038&lt;&gt;0,E1038/D1038,"-")</f>
        <v>0</v>
      </c>
      <c r="J1038" s="21">
        <f>SUBTOTAL(9,J1039:J1054)</f>
        <v>67000</v>
      </c>
      <c r="K1038" s="21">
        <f>SUBTOTAL(9,K1039:K1054)</f>
        <v>67000</v>
      </c>
      <c r="L1038" s="21">
        <f>SUBTOTAL(9,L1039:L1054)</f>
        <v>0</v>
      </c>
    </row>
    <row r="1039" spans="1:12" ht="30" hidden="1" customHeight="1" x14ac:dyDescent="0.3">
      <c r="A1039" s="429"/>
      <c r="B1039" s="430"/>
      <c r="C1039" s="431"/>
      <c r="D1039" s="440"/>
      <c r="E1039" s="440"/>
      <c r="F1039" s="440"/>
      <c r="G1039" s="433"/>
      <c r="H1039" s="434"/>
      <c r="I1039" s="435"/>
      <c r="J1039" s="13"/>
      <c r="K1039" s="13"/>
      <c r="L1039" s="13"/>
    </row>
    <row r="1040" spans="1:12" ht="18" customHeight="1" x14ac:dyDescent="0.3">
      <c r="A1040" s="441" t="s">
        <v>9</v>
      </c>
      <c r="B1040" s="442" t="s">
        <v>228</v>
      </c>
      <c r="C1040" s="440">
        <f>SUBTOTAL(9,C1041:C1046)</f>
        <v>0</v>
      </c>
      <c r="D1040" s="440">
        <f>SUBTOTAL(9,D1041:D1046)</f>
        <v>65000</v>
      </c>
      <c r="E1040" s="440">
        <f>SUBTOTAL(9,E1041:E1046)</f>
        <v>0</v>
      </c>
      <c r="F1040" s="440">
        <f>G1040-D1040</f>
        <v>-65000</v>
      </c>
      <c r="G1040" s="440">
        <f>SUBTOTAL(9,G1041:G1046)</f>
        <v>0</v>
      </c>
      <c r="H1040" s="443" t="str">
        <f>IF(C1040&lt;&gt;0,E1040/C1040,"-")</f>
        <v>-</v>
      </c>
      <c r="I1040" s="444">
        <f>IF(D1040&lt;&gt;0,E1040/D1040,"-")</f>
        <v>0</v>
      </c>
      <c r="J1040" s="18">
        <f>SUBTOTAL(9,J1041:J1046)</f>
        <v>65000</v>
      </c>
      <c r="K1040" s="18">
        <f>SUBTOTAL(9,K1041:K1046)</f>
        <v>65000</v>
      </c>
      <c r="L1040" s="18">
        <f>SUBTOTAL(9,L1041:L1046)</f>
        <v>0</v>
      </c>
    </row>
    <row r="1041" spans="1:12" ht="22.5" hidden="1" customHeight="1" x14ac:dyDescent="0.3">
      <c r="A1041" s="429"/>
      <c r="B1041" s="430"/>
      <c r="C1041" s="431"/>
      <c r="D1041" s="440"/>
      <c r="E1041" s="440"/>
      <c r="F1041" s="440"/>
      <c r="G1041" s="440"/>
      <c r="H1041" s="443"/>
      <c r="I1041" s="444"/>
      <c r="J1041" s="70"/>
      <c r="K1041" s="70"/>
      <c r="L1041" s="70"/>
    </row>
    <row r="1042" spans="1:12" ht="18" customHeight="1" x14ac:dyDescent="0.3">
      <c r="A1042" s="482" t="s">
        <v>30</v>
      </c>
      <c r="B1042" s="483" t="s">
        <v>220</v>
      </c>
      <c r="C1042" s="484">
        <f>SUBTOTAL(9,C1043:C1045)</f>
        <v>0</v>
      </c>
      <c r="D1042" s="484">
        <f>SUBTOTAL(9,D1043:D1045)</f>
        <v>65000</v>
      </c>
      <c r="E1042" s="484">
        <f>SUBTOTAL(9,E1043:E1045)</f>
        <v>0</v>
      </c>
      <c r="F1042" s="484">
        <f>G1042-D1042</f>
        <v>-65000</v>
      </c>
      <c r="G1042" s="484">
        <f>SUBTOTAL(9,G1043:G1045)</f>
        <v>0</v>
      </c>
      <c r="H1042" s="485" t="str">
        <f>IF(C1042&lt;&gt;0,E1042/C1042,"-")</f>
        <v>-</v>
      </c>
      <c r="I1042" s="486">
        <f>IF(D1042&lt;&gt;0,E1042/D1042,"-")</f>
        <v>0</v>
      </c>
      <c r="J1042" s="70">
        <f>SUBTOTAL(9,J1043:J1045)</f>
        <v>65000</v>
      </c>
      <c r="K1042" s="70">
        <f>SUBTOTAL(9,K1043:K1045)</f>
        <v>65000</v>
      </c>
      <c r="L1042" s="70">
        <f>SUBTOTAL(9,L1043:L1045)</f>
        <v>0</v>
      </c>
    </row>
    <row r="1043" spans="1:12" ht="30" hidden="1" customHeight="1" x14ac:dyDescent="0.3">
      <c r="A1043" s="429"/>
      <c r="B1043" s="430"/>
      <c r="C1043" s="431"/>
      <c r="D1043" s="431"/>
      <c r="E1043" s="431"/>
      <c r="F1043" s="431"/>
      <c r="G1043" s="433"/>
      <c r="H1043" s="434"/>
      <c r="I1043" s="435"/>
      <c r="J1043" s="13"/>
      <c r="K1043" s="13"/>
      <c r="L1043" s="13"/>
    </row>
    <row r="1044" spans="1:12" ht="15" customHeight="1" x14ac:dyDescent="0.3">
      <c r="A1044" s="487" t="s">
        <v>82</v>
      </c>
      <c r="B1044" s="488" t="s">
        <v>207</v>
      </c>
      <c r="C1044" s="489">
        <v>0</v>
      </c>
      <c r="D1044" s="489">
        <v>65000</v>
      </c>
      <c r="E1044" s="489">
        <v>0</v>
      </c>
      <c r="F1044" s="489">
        <f>G1044-D1044</f>
        <v>-65000</v>
      </c>
      <c r="G1044" s="489"/>
      <c r="H1044" s="490" t="str">
        <f>IF(C1044&lt;&gt;0,0/C1044,"-")</f>
        <v>-</v>
      </c>
      <c r="I1044" s="491">
        <f>IF(D1044&lt;&gt;0,E1044/D1044,"-")</f>
        <v>0</v>
      </c>
      <c r="J1044" s="3">
        <v>65000</v>
      </c>
      <c r="K1044" s="24">
        <v>65000</v>
      </c>
      <c r="L1044" s="24">
        <v>0</v>
      </c>
    </row>
    <row r="1045" spans="1:12" hidden="1" x14ac:dyDescent="0.3">
      <c r="A1045" s="429"/>
      <c r="B1045" s="430"/>
      <c r="C1045" s="431"/>
      <c r="D1045" s="232"/>
      <c r="E1045" s="232"/>
      <c r="F1045" s="232"/>
      <c r="G1045" s="232"/>
      <c r="H1045" s="448"/>
      <c r="I1045" s="449"/>
      <c r="J1045" s="3"/>
      <c r="K1045" s="3"/>
      <c r="L1045" s="3"/>
    </row>
    <row r="1046" spans="1:12" hidden="1" x14ac:dyDescent="0.3">
      <c r="A1046" s="429"/>
      <c r="B1046" s="430"/>
      <c r="C1046" s="431"/>
      <c r="D1046" s="431"/>
      <c r="E1046" s="431"/>
      <c r="F1046" s="431"/>
      <c r="G1046" s="433"/>
      <c r="H1046" s="434"/>
      <c r="I1046" s="435"/>
      <c r="J1046" s="13"/>
      <c r="K1046" s="13"/>
      <c r="L1046" s="13"/>
    </row>
    <row r="1047" spans="1:12" ht="18" customHeight="1" x14ac:dyDescent="0.3">
      <c r="A1047" s="441" t="s">
        <v>10</v>
      </c>
      <c r="B1047" s="442" t="s">
        <v>119</v>
      </c>
      <c r="C1047" s="440">
        <f>SUBTOTAL(9,C1048:C1053)</f>
        <v>200</v>
      </c>
      <c r="D1047" s="440">
        <f>SUBTOTAL(9,D1048:D1053)</f>
        <v>2000</v>
      </c>
      <c r="E1047" s="440">
        <f>SUBTOTAL(9,E1048:E1053)</f>
        <v>0</v>
      </c>
      <c r="F1047" s="440">
        <f>G1047-D1047</f>
        <v>-2000</v>
      </c>
      <c r="G1047" s="440">
        <f>SUBTOTAL(9,G1048:G1053)</f>
        <v>0</v>
      </c>
      <c r="H1047" s="443">
        <f>IF(C1047&lt;&gt;0,E1047/C1047,"-")</f>
        <v>0</v>
      </c>
      <c r="I1047" s="444">
        <f>IF(D1047&lt;&gt;0,E1047/D1047,"-")</f>
        <v>0</v>
      </c>
      <c r="J1047" s="18">
        <f>SUBTOTAL(9,J1048:J1053)</f>
        <v>2000</v>
      </c>
      <c r="K1047" s="18">
        <f>SUBTOTAL(9,K1048:K1053)</f>
        <v>2000</v>
      </c>
      <c r="L1047" s="18">
        <f>SUBTOTAL(9,L1048:L1053)</f>
        <v>0</v>
      </c>
    </row>
    <row r="1048" spans="1:12" ht="22.5" hidden="1" customHeight="1" x14ac:dyDescent="0.3">
      <c r="A1048" s="429"/>
      <c r="B1048" s="430"/>
      <c r="C1048" s="431"/>
      <c r="D1048" s="440"/>
      <c r="E1048" s="440"/>
      <c r="F1048" s="440"/>
      <c r="G1048" s="440"/>
      <c r="H1048" s="443"/>
      <c r="I1048" s="444"/>
      <c r="J1048" s="70"/>
      <c r="K1048" s="70"/>
      <c r="L1048" s="70"/>
    </row>
    <row r="1049" spans="1:12" ht="18" customHeight="1" x14ac:dyDescent="0.3">
      <c r="A1049" s="441" t="s">
        <v>31</v>
      </c>
      <c r="B1049" s="442" t="s">
        <v>161</v>
      </c>
      <c r="C1049" s="440">
        <f>SUBTOTAL(9,C1050:C1052)</f>
        <v>200</v>
      </c>
      <c r="D1049" s="440">
        <f>SUBTOTAL(9,D1050:D1052)</f>
        <v>2000</v>
      </c>
      <c r="E1049" s="440">
        <f>SUBTOTAL(9,E1050:E1052)</f>
        <v>0</v>
      </c>
      <c r="F1049" s="440">
        <f>G1049-D1049</f>
        <v>-2000</v>
      </c>
      <c r="G1049" s="440">
        <f>SUBTOTAL(9,G1050:G1052)</f>
        <v>0</v>
      </c>
      <c r="H1049" s="443">
        <f>IF(C1049&lt;&gt;0,E1049/C1049,"-")</f>
        <v>0</v>
      </c>
      <c r="I1049" s="444">
        <f>IF(D1049&lt;&gt;0,E1049/D1049,"-")</f>
        <v>0</v>
      </c>
      <c r="J1049" s="70">
        <f>SUBTOTAL(9,J1050:J1052)</f>
        <v>2000</v>
      </c>
      <c r="K1049" s="70">
        <f>SUBTOTAL(9,K1050:K1052)</f>
        <v>2000</v>
      </c>
      <c r="L1049" s="70">
        <f>SUBTOTAL(9,L1050:L1052)</f>
        <v>0</v>
      </c>
    </row>
    <row r="1050" spans="1:12" ht="30" hidden="1" customHeight="1" x14ac:dyDescent="0.3">
      <c r="A1050" s="429"/>
      <c r="B1050" s="430"/>
      <c r="C1050" s="431"/>
      <c r="D1050" s="431"/>
      <c r="E1050" s="431"/>
      <c r="F1050" s="431"/>
      <c r="G1050" s="433"/>
      <c r="H1050" s="434"/>
      <c r="I1050" s="435"/>
      <c r="J1050" s="13"/>
      <c r="K1050" s="13"/>
      <c r="L1050" s="13"/>
    </row>
    <row r="1051" spans="1:12" ht="15" customHeight="1" x14ac:dyDescent="0.3">
      <c r="A1051" s="446" t="s">
        <v>83</v>
      </c>
      <c r="B1051" s="447" t="s">
        <v>186</v>
      </c>
      <c r="C1051" s="232">
        <v>200</v>
      </c>
      <c r="D1051" s="232">
        <v>2000</v>
      </c>
      <c r="E1051" s="232">
        <v>0</v>
      </c>
      <c r="F1051" s="232">
        <f>G1051-D1051</f>
        <v>-2000</v>
      </c>
      <c r="G1051" s="232"/>
      <c r="H1051" s="448">
        <f>IF(C1051&lt;&gt;0,0/C1051,"-")</f>
        <v>0</v>
      </c>
      <c r="I1051" s="449">
        <f>IF(D1051&lt;&gt;0,E1051/D1051,"-")</f>
        <v>0</v>
      </c>
      <c r="J1051" s="3">
        <v>2000</v>
      </c>
      <c r="K1051" s="24">
        <v>2000</v>
      </c>
      <c r="L1051" s="24">
        <v>0</v>
      </c>
    </row>
    <row r="1052" spans="1:12" hidden="1" x14ac:dyDescent="0.3">
      <c r="A1052" s="102"/>
      <c r="B1052" s="103"/>
      <c r="C1052" s="104"/>
      <c r="D1052" s="136"/>
      <c r="E1052" s="136"/>
      <c r="F1052" s="136"/>
      <c r="G1052" s="136"/>
      <c r="H1052" s="445"/>
      <c r="I1052" s="137"/>
      <c r="J1052" s="3"/>
      <c r="K1052" s="3"/>
      <c r="L1052" s="3"/>
    </row>
    <row r="1053" spans="1:12" hidden="1" x14ac:dyDescent="0.3">
      <c r="A1053" s="102"/>
      <c r="B1053" s="103"/>
      <c r="C1053" s="104"/>
      <c r="D1053" s="104"/>
      <c r="E1053" s="104"/>
      <c r="F1053" s="104"/>
      <c r="G1053" s="89"/>
      <c r="H1053" s="90"/>
      <c r="I1053" s="91"/>
      <c r="J1053" s="13"/>
      <c r="K1053" s="13"/>
      <c r="L1053" s="13"/>
    </row>
    <row r="1054" spans="1:12" ht="20.100000000000001" hidden="1" customHeight="1" x14ac:dyDescent="0.3">
      <c r="A1054" s="102"/>
      <c r="B1054" s="103"/>
      <c r="C1054" s="104"/>
      <c r="D1054" s="104"/>
      <c r="E1054" s="104"/>
      <c r="F1054" s="104"/>
      <c r="G1054" s="89"/>
      <c r="H1054" s="90"/>
      <c r="I1054" s="91"/>
      <c r="J1054" s="13"/>
      <c r="K1054" s="13"/>
      <c r="L1054" s="13"/>
    </row>
    <row r="1055" spans="1:12" ht="20.100000000000001" hidden="1" customHeight="1" x14ac:dyDescent="0.3">
      <c r="A1055" s="102"/>
      <c r="B1055" s="103"/>
      <c r="C1055" s="104"/>
      <c r="D1055" s="104"/>
      <c r="E1055" s="104"/>
      <c r="F1055" s="104"/>
      <c r="G1055" s="89"/>
      <c r="H1055" s="90"/>
      <c r="I1055" s="91"/>
      <c r="J1055" s="13"/>
      <c r="K1055" s="13"/>
      <c r="L1055" s="13"/>
    </row>
    <row r="1056" spans="1:12" ht="20.100000000000001" hidden="1" customHeight="1" x14ac:dyDescent="0.3">
      <c r="A1056" s="102"/>
      <c r="B1056" s="103"/>
      <c r="C1056" s="104"/>
      <c r="D1056" s="104"/>
      <c r="E1056" s="104"/>
      <c r="F1056" s="104"/>
      <c r="G1056" s="89"/>
      <c r="H1056" s="90"/>
      <c r="I1056" s="91"/>
      <c r="J1056" s="13"/>
      <c r="K1056" s="13"/>
      <c r="L1056" s="13"/>
    </row>
    <row r="1057" spans="1:12" ht="20.100000000000001" hidden="1" customHeight="1" x14ac:dyDescent="0.3">
      <c r="A1057" s="102"/>
      <c r="B1057" s="103"/>
      <c r="C1057" s="104"/>
      <c r="D1057" s="104"/>
      <c r="E1057" s="104"/>
      <c r="F1057" s="104"/>
      <c r="G1057" s="89"/>
      <c r="H1057" s="90"/>
      <c r="I1057" s="91"/>
      <c r="J1057" s="13"/>
      <c r="K1057" s="13"/>
      <c r="L1057" s="13"/>
    </row>
    <row r="1058" spans="1:12" s="11" customFormat="1" ht="18" customHeight="1" x14ac:dyDescent="0.3">
      <c r="A1058" s="106" t="s">
        <v>417</v>
      </c>
      <c r="B1058" s="107" t="s">
        <v>418</v>
      </c>
      <c r="C1058" s="108">
        <f>SUBTOTAL(9,C1059:C1076)</f>
        <v>8300</v>
      </c>
      <c r="D1058" s="108">
        <f>SUBTOTAL(9,D1059:D1076)</f>
        <v>15000</v>
      </c>
      <c r="E1058" s="108">
        <f>SUBTOTAL(9,E1059:E1076)</f>
        <v>9900</v>
      </c>
      <c r="F1058" s="108">
        <f>G1058-D1058</f>
        <v>-15000</v>
      </c>
      <c r="G1058" s="108">
        <f>SUBTOTAL(9,G1059:G1076)</f>
        <v>0</v>
      </c>
      <c r="H1058" s="109">
        <f>IF(C1058&lt;&gt;0,E1058/C1058,"-")</f>
        <v>1.1927710843373494</v>
      </c>
      <c r="I1058" s="110">
        <f>IF(D1058&lt;&gt;0,E1058/D1058,"-")</f>
        <v>0.66</v>
      </c>
      <c r="J1058" s="15">
        <f>SUBTOTAL(9,J1059:J1076)</f>
        <v>15000</v>
      </c>
      <c r="K1058" s="15">
        <f>SUBTOTAL(9,K1059:K1076)</f>
        <v>15000</v>
      </c>
      <c r="L1058" s="15">
        <f>SUBTOTAL(9,L1059:L1076)</f>
        <v>0</v>
      </c>
    </row>
    <row r="1059" spans="1:12" ht="30" hidden="1" customHeight="1" x14ac:dyDescent="0.3">
      <c r="A1059" s="102"/>
      <c r="B1059" s="103"/>
      <c r="C1059" s="104"/>
      <c r="D1059" s="105"/>
      <c r="E1059" s="105"/>
      <c r="F1059" s="105"/>
      <c r="G1059" s="89"/>
      <c r="H1059" s="90"/>
      <c r="I1059" s="91"/>
      <c r="J1059" s="13"/>
      <c r="K1059" s="13"/>
      <c r="L1059" s="13"/>
    </row>
    <row r="1060" spans="1:12" ht="18" customHeight="1" x14ac:dyDescent="0.3">
      <c r="A1060" s="346" t="s">
        <v>280</v>
      </c>
      <c r="B1060" s="347" t="s">
        <v>281</v>
      </c>
      <c r="C1060" s="331">
        <f>SUBTOTAL(9,C1061:C1075)</f>
        <v>8300</v>
      </c>
      <c r="D1060" s="331">
        <f>SUBTOTAL(9,D1061:D1075)</f>
        <v>15000</v>
      </c>
      <c r="E1060" s="331">
        <f>SUBTOTAL(9,E1061:E1075)</f>
        <v>9900</v>
      </c>
      <c r="F1060" s="331">
        <f>G1060-D1060</f>
        <v>-15000</v>
      </c>
      <c r="G1060" s="331">
        <f>SUBTOTAL(9,G1061:G1075)</f>
        <v>0</v>
      </c>
      <c r="H1060" s="417">
        <f>IF(C1060&lt;&gt;0,E1060/C1060,"-")</f>
        <v>1.1927710843373494</v>
      </c>
      <c r="I1060" s="418">
        <f>IF(D1060&lt;&gt;0,E1060/D1060,"-")</f>
        <v>0.66</v>
      </c>
      <c r="J1060" s="17">
        <f>SUBTOTAL(9,J1061:J1075)</f>
        <v>15000</v>
      </c>
      <c r="K1060" s="17">
        <f>SUBTOTAL(9,K1061:K1075)</f>
        <v>15000</v>
      </c>
      <c r="L1060" s="17">
        <f>SUBTOTAL(9,L1061:L1075)</f>
        <v>0</v>
      </c>
    </row>
    <row r="1061" spans="1:12" ht="30" hidden="1" customHeight="1" x14ac:dyDescent="0.3">
      <c r="A1061" s="429"/>
      <c r="B1061" s="430"/>
      <c r="C1061" s="431"/>
      <c r="D1061" s="426"/>
      <c r="E1061" s="426"/>
      <c r="F1061" s="426"/>
      <c r="G1061" s="433"/>
      <c r="H1061" s="434"/>
      <c r="I1061" s="435"/>
      <c r="J1061" s="13"/>
      <c r="K1061" s="13"/>
      <c r="L1061" s="13"/>
    </row>
    <row r="1062" spans="1:12" ht="18" customHeight="1" x14ac:dyDescent="0.3">
      <c r="A1062" s="424" t="s">
        <v>419</v>
      </c>
      <c r="B1062" s="425" t="s">
        <v>420</v>
      </c>
      <c r="C1062" s="426">
        <f>SUBTOTAL(9,C1063:C1074)</f>
        <v>8300</v>
      </c>
      <c r="D1062" s="426">
        <f>SUBTOTAL(9,D1063:D1074)</f>
        <v>15000</v>
      </c>
      <c r="E1062" s="426">
        <f>SUBTOTAL(9,E1063:E1074)</f>
        <v>9900</v>
      </c>
      <c r="F1062" s="426">
        <f>G1062-D1062</f>
        <v>-15000</v>
      </c>
      <c r="G1062" s="426">
        <f>SUBTOTAL(9,G1063:G1074)</f>
        <v>0</v>
      </c>
      <c r="H1062" s="427">
        <f>IF(C1062&lt;&gt;0,E1062/C1062,"-")</f>
        <v>1.1927710843373494</v>
      </c>
      <c r="I1062" s="428">
        <f>IF(D1062&lt;&gt;0,E1062/D1062,"-")</f>
        <v>0.66</v>
      </c>
      <c r="J1062" s="20">
        <f>SUBTOTAL(9,J1063:J1074)</f>
        <v>15000</v>
      </c>
      <c r="K1062" s="20">
        <f>SUBTOTAL(9,K1063:K1074)</f>
        <v>15000</v>
      </c>
      <c r="L1062" s="20">
        <f>SUBTOTAL(9,L1063:L1074)</f>
        <v>0</v>
      </c>
    </row>
    <row r="1063" spans="1:12" ht="30" hidden="1" customHeight="1" x14ac:dyDescent="0.3">
      <c r="A1063" s="429"/>
      <c r="B1063" s="430"/>
      <c r="C1063" s="431"/>
      <c r="D1063" s="432"/>
      <c r="E1063" s="432"/>
      <c r="F1063" s="432"/>
      <c r="G1063" s="433"/>
      <c r="H1063" s="434"/>
      <c r="I1063" s="435"/>
      <c r="J1063" s="13"/>
      <c r="K1063" s="13"/>
      <c r="L1063" s="13"/>
    </row>
    <row r="1064" spans="1:12" ht="18" customHeight="1" x14ac:dyDescent="0.3">
      <c r="A1064" s="436" t="s">
        <v>0</v>
      </c>
      <c r="B1064" s="437" t="s">
        <v>136</v>
      </c>
      <c r="C1064" s="432">
        <f>SUBTOTAL(9,C1065:C1073)</f>
        <v>8300</v>
      </c>
      <c r="D1064" s="432">
        <f>SUBTOTAL(9,D1065:D1073)</f>
        <v>15000</v>
      </c>
      <c r="E1064" s="432">
        <f>SUBTOTAL(9,E1065:E1073)</f>
        <v>9900</v>
      </c>
      <c r="F1064" s="432">
        <f>G1064-D1064</f>
        <v>-15000</v>
      </c>
      <c r="G1064" s="432">
        <f>SUBTOTAL(9,G1065:G1073)</f>
        <v>0</v>
      </c>
      <c r="H1064" s="438">
        <f>IF(C1064&lt;&gt;0,E1064/C1064,"-")</f>
        <v>1.1927710843373494</v>
      </c>
      <c r="I1064" s="439">
        <f>IF(D1064&lt;&gt;0,E1064/D1064,"-")</f>
        <v>0.66</v>
      </c>
      <c r="J1064" s="21">
        <f>SUBTOTAL(9,J1065:J1073)</f>
        <v>15000</v>
      </c>
      <c r="K1064" s="21">
        <f>SUBTOTAL(9,K1065:K1073)</f>
        <v>15000</v>
      </c>
      <c r="L1064" s="21">
        <f>SUBTOTAL(9,L1065:L1073)</f>
        <v>0</v>
      </c>
    </row>
    <row r="1065" spans="1:12" ht="30" hidden="1" customHeight="1" x14ac:dyDescent="0.3">
      <c r="A1065" s="429"/>
      <c r="B1065" s="430"/>
      <c r="C1065" s="431"/>
      <c r="D1065" s="440"/>
      <c r="E1065" s="440"/>
      <c r="F1065" s="440"/>
      <c r="G1065" s="433"/>
      <c r="H1065" s="434"/>
      <c r="I1065" s="435"/>
      <c r="J1065" s="13"/>
      <c r="K1065" s="13"/>
      <c r="L1065" s="13"/>
    </row>
    <row r="1066" spans="1:12" ht="18" customHeight="1" x14ac:dyDescent="0.3">
      <c r="A1066" s="441" t="s">
        <v>7</v>
      </c>
      <c r="B1066" s="442" t="s">
        <v>115</v>
      </c>
      <c r="C1066" s="440">
        <f>SUBTOTAL(9,C1067:C1072)</f>
        <v>8300</v>
      </c>
      <c r="D1066" s="440">
        <f>SUBTOTAL(9,D1067:D1072)</f>
        <v>15000</v>
      </c>
      <c r="E1066" s="440">
        <f>SUBTOTAL(9,E1067:E1072)</f>
        <v>9900</v>
      </c>
      <c r="F1066" s="440">
        <f>G1066-D1066</f>
        <v>-15000</v>
      </c>
      <c r="G1066" s="440">
        <f>SUBTOTAL(9,G1067:G1072)</f>
        <v>0</v>
      </c>
      <c r="H1066" s="443">
        <f>IF(C1066&lt;&gt;0,E1066/C1066,"-")</f>
        <v>1.1927710843373494</v>
      </c>
      <c r="I1066" s="444">
        <f>IF(D1066&lt;&gt;0,E1066/D1066,"-")</f>
        <v>0.66</v>
      </c>
      <c r="J1066" s="18">
        <f>SUBTOTAL(9,J1067:J1072)</f>
        <v>15000</v>
      </c>
      <c r="K1066" s="18">
        <f>SUBTOTAL(9,K1067:K1072)</f>
        <v>15000</v>
      </c>
      <c r="L1066" s="18">
        <f>SUBTOTAL(9,L1067:L1072)</f>
        <v>0</v>
      </c>
    </row>
    <row r="1067" spans="1:12" ht="22.5" hidden="1" customHeight="1" x14ac:dyDescent="0.3">
      <c r="A1067" s="429"/>
      <c r="B1067" s="430"/>
      <c r="C1067" s="431"/>
      <c r="D1067" s="440"/>
      <c r="E1067" s="440"/>
      <c r="F1067" s="440"/>
      <c r="G1067" s="440"/>
      <c r="H1067" s="443"/>
      <c r="I1067" s="444"/>
      <c r="J1067" s="70"/>
      <c r="K1067" s="70"/>
      <c r="L1067" s="70"/>
    </row>
    <row r="1068" spans="1:12" ht="18" customHeight="1" x14ac:dyDescent="0.3">
      <c r="A1068" s="441" t="s">
        <v>28</v>
      </c>
      <c r="B1068" s="442" t="s">
        <v>230</v>
      </c>
      <c r="C1068" s="440">
        <f>SUBTOTAL(9,C1069:C1071)</f>
        <v>8300</v>
      </c>
      <c r="D1068" s="440">
        <f>SUBTOTAL(9,D1069:D1071)</f>
        <v>15000</v>
      </c>
      <c r="E1068" s="440">
        <f>SUBTOTAL(9,E1069:E1071)</f>
        <v>9900</v>
      </c>
      <c r="F1068" s="440">
        <f>G1068-D1068</f>
        <v>-15000</v>
      </c>
      <c r="G1068" s="440">
        <f>SUBTOTAL(9,G1069:G1071)</f>
        <v>0</v>
      </c>
      <c r="H1068" s="443">
        <f>IF(C1068&lt;&gt;0,E1068/C1068,"-")</f>
        <v>1.1927710843373494</v>
      </c>
      <c r="I1068" s="444">
        <f>IF(D1068&lt;&gt;0,E1068/D1068,"-")</f>
        <v>0.66</v>
      </c>
      <c r="J1068" s="70">
        <f>SUBTOTAL(9,J1069:J1071)</f>
        <v>15000</v>
      </c>
      <c r="K1068" s="70">
        <f>SUBTOTAL(9,K1069:K1071)</f>
        <v>15000</v>
      </c>
      <c r="L1068" s="70">
        <f>SUBTOTAL(9,L1069:L1071)</f>
        <v>0</v>
      </c>
    </row>
    <row r="1069" spans="1:12" ht="30" hidden="1" customHeight="1" x14ac:dyDescent="0.3">
      <c r="A1069" s="429"/>
      <c r="B1069" s="430"/>
      <c r="C1069" s="431"/>
      <c r="D1069" s="431"/>
      <c r="E1069" s="431"/>
      <c r="F1069" s="431"/>
      <c r="G1069" s="433"/>
      <c r="H1069" s="434"/>
      <c r="I1069" s="435"/>
      <c r="J1069" s="13"/>
      <c r="K1069" s="13"/>
      <c r="L1069" s="13"/>
    </row>
    <row r="1070" spans="1:12" ht="15" customHeight="1" x14ac:dyDescent="0.3">
      <c r="A1070" s="446" t="s">
        <v>80</v>
      </c>
      <c r="B1070" s="447" t="s">
        <v>183</v>
      </c>
      <c r="C1070" s="232">
        <v>8300</v>
      </c>
      <c r="D1070" s="232">
        <v>15000</v>
      </c>
      <c r="E1070" s="232">
        <v>9900</v>
      </c>
      <c r="F1070" s="232">
        <f>G1070-D1070</f>
        <v>-15000</v>
      </c>
      <c r="G1070" s="232"/>
      <c r="H1070" s="448">
        <f>IF(C1070&lt;&gt;0,0/C1070,"-")</f>
        <v>0</v>
      </c>
      <c r="I1070" s="449">
        <f>IF(D1070&lt;&gt;0,E1070/D1070,"-")</f>
        <v>0.66</v>
      </c>
      <c r="J1070" s="3">
        <v>15000</v>
      </c>
      <c r="K1070" s="24">
        <v>15000</v>
      </c>
      <c r="L1070" s="24">
        <v>0</v>
      </c>
    </row>
    <row r="1071" spans="1:12" hidden="1" x14ac:dyDescent="0.3">
      <c r="A1071" s="102"/>
      <c r="B1071" s="103"/>
      <c r="C1071" s="104"/>
      <c r="D1071" s="136"/>
      <c r="E1071" s="136"/>
      <c r="F1071" s="136"/>
      <c r="G1071" s="136"/>
      <c r="H1071" s="445"/>
      <c r="I1071" s="137"/>
      <c r="J1071" s="3"/>
      <c r="K1071" s="3"/>
      <c r="L1071" s="3"/>
    </row>
    <row r="1072" spans="1:12" hidden="1" x14ac:dyDescent="0.3">
      <c r="A1072" s="102"/>
      <c r="B1072" s="103"/>
      <c r="C1072" s="104"/>
      <c r="D1072" s="104"/>
      <c r="E1072" s="104"/>
      <c r="F1072" s="104"/>
      <c r="G1072" s="89"/>
      <c r="H1072" s="90"/>
      <c r="I1072" s="91"/>
      <c r="J1072" s="13"/>
      <c r="K1072" s="13"/>
      <c r="L1072" s="13"/>
    </row>
    <row r="1073" spans="1:12" ht="20.100000000000001" hidden="1" customHeight="1" x14ac:dyDescent="0.3">
      <c r="A1073" s="102"/>
      <c r="B1073" s="103"/>
      <c r="C1073" s="104"/>
      <c r="D1073" s="104"/>
      <c r="E1073" s="104"/>
      <c r="F1073" s="104"/>
      <c r="G1073" s="89"/>
      <c r="H1073" s="90"/>
      <c r="I1073" s="91"/>
      <c r="J1073" s="13"/>
      <c r="K1073" s="13"/>
      <c r="L1073" s="13"/>
    </row>
    <row r="1074" spans="1:12" ht="20.100000000000001" hidden="1" customHeight="1" x14ac:dyDescent="0.3">
      <c r="A1074" s="102"/>
      <c r="B1074" s="103"/>
      <c r="C1074" s="104"/>
      <c r="D1074" s="104"/>
      <c r="E1074" s="104"/>
      <c r="F1074" s="104"/>
      <c r="G1074" s="89"/>
      <c r="H1074" s="90"/>
      <c r="I1074" s="91"/>
      <c r="J1074" s="13"/>
      <c r="K1074" s="13"/>
      <c r="L1074" s="13"/>
    </row>
    <row r="1075" spans="1:12" ht="20.100000000000001" hidden="1" customHeight="1" x14ac:dyDescent="0.3">
      <c r="A1075" s="102"/>
      <c r="B1075" s="103"/>
      <c r="C1075" s="104"/>
      <c r="D1075" s="104"/>
      <c r="E1075" s="104"/>
      <c r="F1075" s="104"/>
      <c r="G1075" s="89"/>
      <c r="H1075" s="90"/>
      <c r="I1075" s="91"/>
      <c r="J1075" s="13"/>
      <c r="K1075" s="13"/>
      <c r="L1075" s="13"/>
    </row>
    <row r="1076" spans="1:12" ht="20.100000000000001" hidden="1" customHeight="1" x14ac:dyDescent="0.3">
      <c r="A1076" s="102"/>
      <c r="B1076" s="103"/>
      <c r="C1076" s="104"/>
      <c r="D1076" s="104"/>
      <c r="E1076" s="104"/>
      <c r="F1076" s="104"/>
      <c r="G1076" s="89"/>
      <c r="H1076" s="90"/>
      <c r="I1076" s="91"/>
      <c r="J1076" s="13"/>
      <c r="K1076" s="13"/>
      <c r="L1076" s="13"/>
    </row>
    <row r="1077" spans="1:12" s="11" customFormat="1" ht="18" customHeight="1" x14ac:dyDescent="0.3">
      <c r="A1077" s="106" t="s">
        <v>421</v>
      </c>
      <c r="B1077" s="107" t="s">
        <v>422</v>
      </c>
      <c r="C1077" s="108">
        <f>SUBTOTAL(9,C1078:C1095)</f>
        <v>18500</v>
      </c>
      <c r="D1077" s="108">
        <f>SUBTOTAL(9,D1078:D1095)</f>
        <v>90000</v>
      </c>
      <c r="E1077" s="108">
        <f>SUBTOTAL(9,E1078:E1095)</f>
        <v>150</v>
      </c>
      <c r="F1077" s="108">
        <f>G1077-D1077</f>
        <v>-90000</v>
      </c>
      <c r="G1077" s="108">
        <f>SUBTOTAL(9,G1078:G1095)</f>
        <v>0</v>
      </c>
      <c r="H1077" s="109">
        <f>IF(C1077&lt;&gt;0,E1077/C1077,"-")</f>
        <v>8.1081081081081086E-3</v>
      </c>
      <c r="I1077" s="110">
        <f>IF(D1077&lt;&gt;0,E1077/D1077,"-")</f>
        <v>1.6666666666666668E-3</v>
      </c>
      <c r="J1077" s="15">
        <f>SUBTOTAL(9,J1078:J1095)</f>
        <v>90000</v>
      </c>
      <c r="K1077" s="15">
        <f>SUBTOTAL(9,K1078:K1095)</f>
        <v>90000</v>
      </c>
      <c r="L1077" s="15">
        <f>SUBTOTAL(9,L1078:L1095)</f>
        <v>0</v>
      </c>
    </row>
    <row r="1078" spans="1:12" ht="30" hidden="1" customHeight="1" x14ac:dyDescent="0.3">
      <c r="A1078" s="102"/>
      <c r="B1078" s="103"/>
      <c r="C1078" s="104"/>
      <c r="D1078" s="105"/>
      <c r="E1078" s="105"/>
      <c r="F1078" s="105"/>
      <c r="G1078" s="89"/>
      <c r="H1078" s="90"/>
      <c r="I1078" s="91"/>
      <c r="J1078" s="13"/>
      <c r="K1078" s="13"/>
      <c r="L1078" s="13"/>
    </row>
    <row r="1079" spans="1:12" ht="18" customHeight="1" x14ac:dyDescent="0.3">
      <c r="A1079" s="346" t="s">
        <v>265</v>
      </c>
      <c r="B1079" s="347" t="s">
        <v>115</v>
      </c>
      <c r="C1079" s="331">
        <f>SUBTOTAL(9,C1080:C1094)</f>
        <v>18500</v>
      </c>
      <c r="D1079" s="331">
        <f>SUBTOTAL(9,D1080:D1094)</f>
        <v>90000</v>
      </c>
      <c r="E1079" s="331">
        <f>SUBTOTAL(9,E1080:E1094)</f>
        <v>150</v>
      </c>
      <c r="F1079" s="331">
        <f>G1079-D1079</f>
        <v>-90000</v>
      </c>
      <c r="G1079" s="331">
        <f>SUBTOTAL(9,G1080:G1094)</f>
        <v>0</v>
      </c>
      <c r="H1079" s="417">
        <f>IF(C1079&lt;&gt;0,E1079/C1079,"-")</f>
        <v>8.1081081081081086E-3</v>
      </c>
      <c r="I1079" s="418">
        <f>IF(D1079&lt;&gt;0,E1079/D1079,"-")</f>
        <v>1.6666666666666668E-3</v>
      </c>
      <c r="J1079" s="17">
        <f>SUBTOTAL(9,J1080:J1094)</f>
        <v>90000</v>
      </c>
      <c r="K1079" s="17">
        <f>SUBTOTAL(9,K1080:K1094)</f>
        <v>90000</v>
      </c>
      <c r="L1079" s="17">
        <f>SUBTOTAL(9,L1080:L1094)</f>
        <v>0</v>
      </c>
    </row>
    <row r="1080" spans="1:12" ht="30" hidden="1" customHeight="1" x14ac:dyDescent="0.3">
      <c r="A1080" s="429"/>
      <c r="B1080" s="430"/>
      <c r="C1080" s="431"/>
      <c r="D1080" s="426"/>
      <c r="E1080" s="426"/>
      <c r="F1080" s="426"/>
      <c r="G1080" s="433"/>
      <c r="H1080" s="434"/>
      <c r="I1080" s="435"/>
      <c r="J1080" s="13"/>
      <c r="K1080" s="13"/>
      <c r="L1080" s="13"/>
    </row>
    <row r="1081" spans="1:12" ht="18" customHeight="1" x14ac:dyDescent="0.3">
      <c r="A1081" s="424" t="s">
        <v>423</v>
      </c>
      <c r="B1081" s="425" t="s">
        <v>424</v>
      </c>
      <c r="C1081" s="426">
        <f>SUBTOTAL(9,C1082:C1093)</f>
        <v>18500</v>
      </c>
      <c r="D1081" s="426">
        <f>SUBTOTAL(9,D1082:D1093)</f>
        <v>90000</v>
      </c>
      <c r="E1081" s="426">
        <f>SUBTOTAL(9,E1082:E1093)</f>
        <v>150</v>
      </c>
      <c r="F1081" s="426">
        <f>G1081-D1081</f>
        <v>-90000</v>
      </c>
      <c r="G1081" s="426">
        <f>SUBTOTAL(9,G1082:G1093)</f>
        <v>0</v>
      </c>
      <c r="H1081" s="427">
        <f>IF(C1081&lt;&gt;0,E1081/C1081,"-")</f>
        <v>8.1081081081081086E-3</v>
      </c>
      <c r="I1081" s="428">
        <f>IF(D1081&lt;&gt;0,E1081/D1081,"-")</f>
        <v>1.6666666666666668E-3</v>
      </c>
      <c r="J1081" s="20">
        <f>SUBTOTAL(9,J1082:J1093)</f>
        <v>90000</v>
      </c>
      <c r="K1081" s="20">
        <f>SUBTOTAL(9,K1082:K1093)</f>
        <v>90000</v>
      </c>
      <c r="L1081" s="20">
        <f>SUBTOTAL(9,L1082:L1093)</f>
        <v>0</v>
      </c>
    </row>
    <row r="1082" spans="1:12" ht="30" hidden="1" customHeight="1" x14ac:dyDescent="0.3">
      <c r="A1082" s="429"/>
      <c r="B1082" s="430"/>
      <c r="C1082" s="431"/>
      <c r="D1082" s="432"/>
      <c r="E1082" s="432"/>
      <c r="F1082" s="432"/>
      <c r="G1082" s="433"/>
      <c r="H1082" s="434"/>
      <c r="I1082" s="435"/>
      <c r="J1082" s="13"/>
      <c r="K1082" s="13"/>
      <c r="L1082" s="13"/>
    </row>
    <row r="1083" spans="1:12" ht="18" customHeight="1" x14ac:dyDescent="0.3">
      <c r="A1083" s="436" t="s">
        <v>0</v>
      </c>
      <c r="B1083" s="437" t="s">
        <v>136</v>
      </c>
      <c r="C1083" s="432">
        <f>SUBTOTAL(9,C1084:C1092)</f>
        <v>18500</v>
      </c>
      <c r="D1083" s="432">
        <f>SUBTOTAL(9,D1084:D1092)</f>
        <v>90000</v>
      </c>
      <c r="E1083" s="432">
        <f>SUBTOTAL(9,E1084:E1092)</f>
        <v>150</v>
      </c>
      <c r="F1083" s="432">
        <f>G1083-D1083</f>
        <v>-90000</v>
      </c>
      <c r="G1083" s="432">
        <f>SUBTOTAL(9,G1084:G1092)</f>
        <v>0</v>
      </c>
      <c r="H1083" s="438">
        <f>IF(C1083&lt;&gt;0,E1083/C1083,"-")</f>
        <v>8.1081081081081086E-3</v>
      </c>
      <c r="I1083" s="439">
        <f>IF(D1083&lt;&gt;0,E1083/D1083,"-")</f>
        <v>1.6666666666666668E-3</v>
      </c>
      <c r="J1083" s="21">
        <f>SUBTOTAL(9,J1084:J1092)</f>
        <v>90000</v>
      </c>
      <c r="K1083" s="21">
        <f>SUBTOTAL(9,K1084:K1092)</f>
        <v>90000</v>
      </c>
      <c r="L1083" s="21">
        <f>SUBTOTAL(9,L1084:L1092)</f>
        <v>0</v>
      </c>
    </row>
    <row r="1084" spans="1:12" ht="30" hidden="1" customHeight="1" x14ac:dyDescent="0.3">
      <c r="A1084" s="429"/>
      <c r="B1084" s="430"/>
      <c r="C1084" s="431"/>
      <c r="D1084" s="440"/>
      <c r="E1084" s="440"/>
      <c r="F1084" s="440"/>
      <c r="G1084" s="433"/>
      <c r="H1084" s="434"/>
      <c r="I1084" s="435"/>
      <c r="J1084" s="13"/>
      <c r="K1084" s="13"/>
      <c r="L1084" s="13"/>
    </row>
    <row r="1085" spans="1:12" ht="18" customHeight="1" x14ac:dyDescent="0.3">
      <c r="A1085" s="441" t="s">
        <v>7</v>
      </c>
      <c r="B1085" s="442" t="s">
        <v>115</v>
      </c>
      <c r="C1085" s="440">
        <f>SUBTOTAL(9,C1086:C1091)</f>
        <v>18500</v>
      </c>
      <c r="D1085" s="440">
        <f>SUBTOTAL(9,D1086:D1091)</f>
        <v>90000</v>
      </c>
      <c r="E1085" s="440">
        <f>SUBTOTAL(9,E1086:E1091)</f>
        <v>150</v>
      </c>
      <c r="F1085" s="440">
        <f>G1085-D1085</f>
        <v>-90000</v>
      </c>
      <c r="G1085" s="440">
        <f>SUBTOTAL(9,G1086:G1091)</f>
        <v>0</v>
      </c>
      <c r="H1085" s="443">
        <f>IF(C1085&lt;&gt;0,E1085/C1085,"-")</f>
        <v>8.1081081081081086E-3</v>
      </c>
      <c r="I1085" s="444">
        <f>IF(D1085&lt;&gt;0,E1085/D1085,"-")</f>
        <v>1.6666666666666668E-3</v>
      </c>
      <c r="J1085" s="18">
        <f>SUBTOTAL(9,J1086:J1091)</f>
        <v>90000</v>
      </c>
      <c r="K1085" s="18">
        <f>SUBTOTAL(9,K1086:K1091)</f>
        <v>90000</v>
      </c>
      <c r="L1085" s="18">
        <f>SUBTOTAL(9,L1086:L1091)</f>
        <v>0</v>
      </c>
    </row>
    <row r="1086" spans="1:12" ht="22.5" hidden="1" customHeight="1" x14ac:dyDescent="0.3">
      <c r="A1086" s="429"/>
      <c r="B1086" s="430"/>
      <c r="C1086" s="431"/>
      <c r="D1086" s="440"/>
      <c r="E1086" s="440"/>
      <c r="F1086" s="440"/>
      <c r="G1086" s="440"/>
      <c r="H1086" s="443"/>
      <c r="I1086" s="444"/>
      <c r="J1086" s="70"/>
      <c r="K1086" s="70"/>
      <c r="L1086" s="70"/>
    </row>
    <row r="1087" spans="1:12" ht="18" customHeight="1" x14ac:dyDescent="0.3">
      <c r="A1087" s="441" t="s">
        <v>28</v>
      </c>
      <c r="B1087" s="442" t="s">
        <v>230</v>
      </c>
      <c r="C1087" s="440">
        <f>SUBTOTAL(9,C1088:C1090)</f>
        <v>18500</v>
      </c>
      <c r="D1087" s="440">
        <f>SUBTOTAL(9,D1088:D1090)</f>
        <v>90000</v>
      </c>
      <c r="E1087" s="440">
        <f>SUBTOTAL(9,E1088:E1090)</f>
        <v>150</v>
      </c>
      <c r="F1087" s="440">
        <f>G1087-D1087</f>
        <v>-90000</v>
      </c>
      <c r="G1087" s="440">
        <f>SUBTOTAL(9,G1088:G1090)</f>
        <v>0</v>
      </c>
      <c r="H1087" s="443">
        <f>IF(C1087&lt;&gt;0,E1087/C1087,"-")</f>
        <v>8.1081081081081086E-3</v>
      </c>
      <c r="I1087" s="444">
        <f>IF(D1087&lt;&gt;0,E1087/D1087,"-")</f>
        <v>1.6666666666666668E-3</v>
      </c>
      <c r="J1087" s="70">
        <f>SUBTOTAL(9,J1088:J1090)</f>
        <v>90000</v>
      </c>
      <c r="K1087" s="70">
        <f>SUBTOTAL(9,K1088:K1090)</f>
        <v>90000</v>
      </c>
      <c r="L1087" s="70">
        <f>SUBTOTAL(9,L1088:L1090)</f>
        <v>0</v>
      </c>
    </row>
    <row r="1088" spans="1:12" ht="30" hidden="1" customHeight="1" x14ac:dyDescent="0.3">
      <c r="A1088" s="429"/>
      <c r="B1088" s="430"/>
      <c r="C1088" s="431"/>
      <c r="D1088" s="431"/>
      <c r="E1088" s="431"/>
      <c r="F1088" s="431"/>
      <c r="G1088" s="433"/>
      <c r="H1088" s="434"/>
      <c r="I1088" s="435"/>
      <c r="J1088" s="13"/>
      <c r="K1088" s="13"/>
      <c r="L1088" s="13"/>
    </row>
    <row r="1089" spans="1:12" ht="15" customHeight="1" x14ac:dyDescent="0.3">
      <c r="A1089" s="446" t="s">
        <v>80</v>
      </c>
      <c r="B1089" s="447" t="s">
        <v>183</v>
      </c>
      <c r="C1089" s="232">
        <v>18500</v>
      </c>
      <c r="D1089" s="232">
        <v>90000</v>
      </c>
      <c r="E1089" s="232">
        <v>150</v>
      </c>
      <c r="F1089" s="232">
        <f>G1089-D1089</f>
        <v>-90000</v>
      </c>
      <c r="G1089" s="232"/>
      <c r="H1089" s="448">
        <f>IF(C1089&lt;&gt;0,0/C1089,"-")</f>
        <v>0</v>
      </c>
      <c r="I1089" s="449">
        <f>IF(D1089&lt;&gt;0,E1089/D1089,"-")</f>
        <v>1.6666666666666668E-3</v>
      </c>
      <c r="J1089" s="3">
        <v>90000</v>
      </c>
      <c r="K1089" s="24">
        <v>90000</v>
      </c>
      <c r="L1089" s="24">
        <v>0</v>
      </c>
    </row>
    <row r="1090" spans="1:12" hidden="1" x14ac:dyDescent="0.3">
      <c r="A1090" s="102"/>
      <c r="B1090" s="103"/>
      <c r="C1090" s="104"/>
      <c r="D1090" s="136"/>
      <c r="E1090" s="136"/>
      <c r="F1090" s="136"/>
      <c r="G1090" s="136"/>
      <c r="H1090" s="445"/>
      <c r="I1090" s="137"/>
      <c r="J1090" s="3"/>
      <c r="K1090" s="3"/>
      <c r="L1090" s="3"/>
    </row>
    <row r="1091" spans="1:12" hidden="1" x14ac:dyDescent="0.3">
      <c r="A1091" s="102"/>
      <c r="B1091" s="103"/>
      <c r="C1091" s="104"/>
      <c r="D1091" s="104"/>
      <c r="E1091" s="104"/>
      <c r="F1091" s="104"/>
      <c r="G1091" s="89"/>
      <c r="H1091" s="90"/>
      <c r="I1091" s="91"/>
      <c r="J1091" s="13"/>
      <c r="K1091" s="13"/>
      <c r="L1091" s="13"/>
    </row>
    <row r="1092" spans="1:12" ht="20.100000000000001" hidden="1" customHeight="1" x14ac:dyDescent="0.3">
      <c r="A1092" s="102"/>
      <c r="B1092" s="103"/>
      <c r="C1092" s="104"/>
      <c r="D1092" s="104"/>
      <c r="E1092" s="104"/>
      <c r="F1092" s="104"/>
      <c r="G1092" s="89"/>
      <c r="H1092" s="90"/>
      <c r="I1092" s="91"/>
      <c r="J1092" s="13"/>
      <c r="K1092" s="13"/>
      <c r="L1092" s="13"/>
    </row>
    <row r="1093" spans="1:12" ht="20.100000000000001" hidden="1" customHeight="1" x14ac:dyDescent="0.3">
      <c r="A1093" s="102"/>
      <c r="B1093" s="103"/>
      <c r="C1093" s="104"/>
      <c r="D1093" s="104"/>
      <c r="E1093" s="104"/>
      <c r="F1093" s="104"/>
      <c r="G1093" s="89"/>
      <c r="H1093" s="90"/>
      <c r="I1093" s="91"/>
      <c r="J1093" s="13"/>
      <c r="K1093" s="13"/>
      <c r="L1093" s="13"/>
    </row>
    <row r="1094" spans="1:12" ht="20.100000000000001" hidden="1" customHeight="1" x14ac:dyDescent="0.3">
      <c r="A1094" s="102"/>
      <c r="B1094" s="103"/>
      <c r="C1094" s="104"/>
      <c r="D1094" s="104"/>
      <c r="E1094" s="104"/>
      <c r="F1094" s="104"/>
      <c r="G1094" s="89"/>
      <c r="H1094" s="90"/>
      <c r="I1094" s="91"/>
      <c r="J1094" s="13"/>
      <c r="K1094" s="13"/>
      <c r="L1094" s="13"/>
    </row>
    <row r="1095" spans="1:12" ht="20.100000000000001" hidden="1" customHeight="1" x14ac:dyDescent="0.3">
      <c r="A1095" s="102"/>
      <c r="B1095" s="103"/>
      <c r="C1095" s="104"/>
      <c r="D1095" s="104"/>
      <c r="E1095" s="104"/>
      <c r="F1095" s="104"/>
      <c r="G1095" s="89"/>
      <c r="H1095" s="90"/>
      <c r="I1095" s="91"/>
      <c r="J1095" s="13"/>
      <c r="K1095" s="13"/>
      <c r="L1095" s="13"/>
    </row>
    <row r="1096" spans="1:12" ht="20.100000000000001" hidden="1" customHeight="1" x14ac:dyDescent="0.3">
      <c r="A1096" s="102"/>
      <c r="B1096" s="103"/>
      <c r="C1096" s="104"/>
      <c r="D1096" s="104"/>
      <c r="E1096" s="104"/>
      <c r="F1096" s="104"/>
      <c r="G1096" s="89"/>
      <c r="H1096" s="90"/>
      <c r="I1096" s="91"/>
      <c r="J1096" s="13"/>
      <c r="K1096" s="13"/>
      <c r="L1096" s="13"/>
    </row>
    <row r="1097" spans="1:12" hidden="1" x14ac:dyDescent="0.3">
      <c r="A1097" s="102"/>
      <c r="B1097" s="103"/>
      <c r="C1097" s="104"/>
      <c r="D1097" s="104"/>
      <c r="E1097" s="104"/>
      <c r="F1097" s="104"/>
      <c r="G1097" s="89"/>
      <c r="H1097" s="90"/>
      <c r="I1097" s="91"/>
      <c r="J1097" s="13"/>
      <c r="K1097" s="13"/>
      <c r="L1097" s="13"/>
    </row>
    <row r="1098" spans="1:12" hidden="1" x14ac:dyDescent="0.3">
      <c r="A1098" s="102"/>
      <c r="B1098" s="103"/>
      <c r="C1098" s="104"/>
      <c r="D1098" s="104"/>
      <c r="E1098" s="104"/>
      <c r="F1098" s="104"/>
      <c r="G1098" s="89"/>
      <c r="H1098" s="90"/>
      <c r="I1098" s="91"/>
      <c r="J1098" s="13"/>
      <c r="K1098" s="13"/>
      <c r="L1098" s="13"/>
    </row>
    <row r="1099" spans="1:12" ht="27.75" customHeight="1" x14ac:dyDescent="0.3">
      <c r="A1099" s="348" t="s">
        <v>124</v>
      </c>
      <c r="B1099" s="349"/>
      <c r="C1099" s="350">
        <f>SUBTOTAL(9,C25:C1098)</f>
        <v>15323400.569999998</v>
      </c>
      <c r="D1099" s="350">
        <f>SUBTOTAL(9,D15:D59)</f>
        <v>24203800</v>
      </c>
      <c r="E1099" s="350">
        <f>SUBTOTAL(9,E15:E59)</f>
        <v>4385574.99</v>
      </c>
      <c r="F1099" s="350">
        <f>G1099-D1099</f>
        <v>-24203800</v>
      </c>
      <c r="G1099" s="350">
        <f>SUBTOTAL(9,G25:G1098)</f>
        <v>0</v>
      </c>
      <c r="H1099" s="450">
        <f>IF(C1099&lt;&gt;0,E1099/C1099,"-")</f>
        <v>0.28620115815454406</v>
      </c>
      <c r="I1099" s="451">
        <f>IF(D1099&lt;&gt;0,E1099/D1099,"-")</f>
        <v>0.18119365512853355</v>
      </c>
      <c r="J1099" s="76">
        <f>SUBTOTAL(9,J25:J1098)</f>
        <v>42098500</v>
      </c>
      <c r="K1099" s="76">
        <f>SUBTOTAL(9,K25:K1098)</f>
        <v>25573300</v>
      </c>
      <c r="L1099" s="76">
        <f>SUBTOTAL(9,L25:L1098)</f>
        <v>0</v>
      </c>
    </row>
    <row r="1100" spans="1:12" x14ac:dyDescent="0.3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</row>
    <row r="1101" spans="1:12" x14ac:dyDescent="0.3">
      <c r="B1101" s="512" t="s">
        <v>532</v>
      </c>
    </row>
    <row r="1102" spans="1:12" x14ac:dyDescent="0.3">
      <c r="A1102" t="s">
        <v>533</v>
      </c>
    </row>
    <row r="1104" spans="1:12" x14ac:dyDescent="0.3">
      <c r="A1104" t="s">
        <v>538</v>
      </c>
    </row>
    <row r="1105" spans="1:5" x14ac:dyDescent="0.3">
      <c r="A1105" t="s">
        <v>539</v>
      </c>
    </row>
    <row r="1106" spans="1:5" ht="13.2" customHeight="1" x14ac:dyDescent="0.3">
      <c r="A1106" t="s">
        <v>540</v>
      </c>
      <c r="E1106" t="s">
        <v>534</v>
      </c>
    </row>
    <row r="1107" spans="1:5" x14ac:dyDescent="0.3">
      <c r="E1107" t="s">
        <v>537</v>
      </c>
    </row>
  </sheetData>
  <mergeCells count="1">
    <mergeCell ref="A3:B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18</vt:i4>
      </vt:variant>
    </vt:vector>
  </HeadingPairs>
  <TitlesOfParts>
    <vt:vector size="24" baseType="lpstr">
      <vt:lpstr>Opći dio</vt:lpstr>
      <vt:lpstr>Po ekonomskoj</vt:lpstr>
      <vt:lpstr>Po izvorima</vt:lpstr>
      <vt:lpstr>Po funkcijskoj</vt:lpstr>
      <vt:lpstr>Po organizacijskoj</vt:lpstr>
      <vt:lpstr>Po programskoj</vt:lpstr>
      <vt:lpstr>__CDS_P1_G1__</vt:lpstr>
      <vt:lpstr>__CDS_P1_G2__</vt:lpstr>
      <vt:lpstr>__CDS_P1_G3__</vt:lpstr>
      <vt:lpstr>__CDS_P1_G4__</vt:lpstr>
      <vt:lpstr>__CDS_P1_G5__</vt:lpstr>
      <vt:lpstr>__CDS_P1_G6__</vt:lpstr>
      <vt:lpstr>__CDSG1__</vt:lpstr>
      <vt:lpstr>__CDSG2__</vt:lpstr>
      <vt:lpstr>__CDSG3__</vt:lpstr>
      <vt:lpstr>__CDSG4__</vt:lpstr>
      <vt:lpstr>__CDSG5__</vt:lpstr>
      <vt:lpstr>__CDSG6__</vt:lpstr>
      <vt:lpstr>__CDSG7__</vt:lpstr>
      <vt:lpstr>__CDSG8__</vt:lpstr>
      <vt:lpstr>__CDSG9__</vt:lpstr>
      <vt:lpstr>__CDSNaslov__</vt:lpstr>
      <vt:lpstr>__Main__</vt:lpstr>
      <vt:lpstr>'Opći dio'!Podrucje_ispisa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Konto d.o.o.</dc:creator>
  <cp:lastModifiedBy>Jelena Sekelj</cp:lastModifiedBy>
  <cp:lastPrinted>2020-08-25T19:16:59Z</cp:lastPrinted>
  <dcterms:created xsi:type="dcterms:W3CDTF">2014-09-10T12:00:17Z</dcterms:created>
  <dcterms:modified xsi:type="dcterms:W3CDTF">2021-04-01T10:47:51Z</dcterms:modified>
</cp:coreProperties>
</file>